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ral" sheetId="1" r:id="rId4"/>
    <sheet state="visible" name="Obelepédia" sheetId="2" r:id="rId5"/>
    <sheet state="visible" name="Rolezinho" sheetId="3" r:id="rId6"/>
    <sheet state="visible" name="P1" sheetId="4" r:id="rId7"/>
    <sheet state="visible" name="P2" sheetId="5" r:id="rId8"/>
    <sheet state="visible" name="P3" sheetId="6" r:id="rId9"/>
    <sheet state="visible" name="Alunos" sheetId="7" r:id="rId10"/>
    <sheet state="visible" name="P4" sheetId="8" r:id="rId11"/>
    <sheet state="visible" name="D Geral" sheetId="9" r:id="rId12"/>
    <sheet state="visible" name="D Final" sheetId="10" r:id="rId13"/>
  </sheets>
  <definedNames>
    <definedName hidden="1" localSheetId="0" name="_xlnm._FilterDatabase">Geral!$A$1:$W$36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5">
      <text>
        <t xml:space="preserve">Não identificou que toda primeira sílaba é tônica (0) e não colocou marcação de sílaba tônica (-1).</t>
      </text>
    </comment>
    <comment authorId="0" ref="G27">
      <text>
        <t xml:space="preserve">Não identificou que toda primeira sílaba é tônica (0) e não colocou marcação de sílaba tônica (-1).</t>
      </text>
    </comment>
    <comment authorId="0" ref="G33">
      <text>
        <t xml:space="preserve">Não identificou que toda primeira sílaba é tônica (0) e não colocou marcação de sílaba tônica (-1).</t>
      </text>
    </comment>
  </commentList>
</comments>
</file>

<file path=xl/sharedStrings.xml><?xml version="1.0" encoding="utf-8"?>
<sst xmlns="http://schemas.openxmlformats.org/spreadsheetml/2006/main" count="1182" uniqueCount="443">
  <si>
    <t>Participante</t>
  </si>
  <si>
    <t>Cidade - UF</t>
  </si>
  <si>
    <r>
      <rPr>
        <rFont val="Proxima Nova"/>
        <b/>
        <color theme="1"/>
      </rPr>
      <t xml:space="preserve">Série
</t>
    </r>
    <r>
      <rPr>
        <rFont val="Proxima Nova"/>
        <b val="0"/>
        <color theme="1"/>
      </rPr>
      <t>(em 2020)</t>
    </r>
  </si>
  <si>
    <t>Escola</t>
  </si>
  <si>
    <t>2ª Fase
(30)</t>
  </si>
  <si>
    <t>Língua da Obelepédia</t>
  </si>
  <si>
    <t>Obelepédia
(30)</t>
  </si>
  <si>
    <t>Time do Rolezinho</t>
  </si>
  <si>
    <r>
      <rPr>
        <rFont val="Proxima Nova"/>
        <b/>
        <color theme="1"/>
      </rPr>
      <t xml:space="preserve">Rolezinho
Júri </t>
    </r>
    <r>
      <rPr>
        <rFont val="Proxima Nova"/>
        <b val="0"/>
        <color theme="1"/>
      </rPr>
      <t>(60)</t>
    </r>
  </si>
  <si>
    <r>
      <rPr>
        <rFont val="Proxima Nova"/>
        <b/>
        <color theme="1"/>
      </rPr>
      <t>Rolezinho
Times</t>
    </r>
    <r>
      <rPr>
        <rFont val="Proxima Nova"/>
        <b val="0"/>
        <color theme="1"/>
      </rPr>
      <t xml:space="preserve"> (20)</t>
    </r>
  </si>
  <si>
    <r>
      <rPr>
        <rFont val="Proxima Nova"/>
        <b/>
        <color theme="1"/>
      </rPr>
      <t xml:space="preserve">Rolezinho
Auto </t>
    </r>
    <r>
      <rPr>
        <rFont val="Proxima Nova"/>
        <b val="0"/>
        <color theme="1"/>
      </rPr>
      <t>(10)</t>
    </r>
  </si>
  <si>
    <t>Rolezinho
(90)</t>
  </si>
  <si>
    <r>
      <rPr>
        <rFont val="Proxima Nova"/>
        <b/>
        <color theme="1"/>
      </rPr>
      <t xml:space="preserve">Problema 1
</t>
    </r>
    <r>
      <rPr>
        <rFont val="Proxima Nova"/>
        <b val="0"/>
        <color theme="1"/>
      </rPr>
      <t>(30)</t>
    </r>
  </si>
  <si>
    <r>
      <rPr>
        <rFont val="Proxima Nova"/>
        <b/>
        <color theme="1"/>
      </rPr>
      <t xml:space="preserve">Problema 2
</t>
    </r>
    <r>
      <rPr>
        <rFont val="Proxima Nova"/>
        <b val="0"/>
        <color theme="1"/>
      </rPr>
      <t>(30)</t>
    </r>
  </si>
  <si>
    <r>
      <rPr>
        <rFont val="Proxima Nova"/>
        <b/>
        <color theme="1"/>
      </rPr>
      <t xml:space="preserve">Problema 3
</t>
    </r>
    <r>
      <rPr>
        <rFont val="Proxima Nova"/>
        <b val="0"/>
        <color theme="1"/>
      </rPr>
      <t>(30)</t>
    </r>
  </si>
  <si>
    <r>
      <rPr>
        <rFont val="Proxima Nova"/>
        <b/>
        <color theme="1"/>
      </rPr>
      <t xml:space="preserve">Problema 4
</t>
    </r>
    <r>
      <rPr>
        <rFont val="Proxima Nova"/>
        <b val="0"/>
        <color theme="1"/>
      </rPr>
      <t>(30)</t>
    </r>
  </si>
  <si>
    <t>Prova
(120)</t>
  </si>
  <si>
    <t>Time no
Debate Geral</t>
  </si>
  <si>
    <t>Debate
Geral (75)</t>
  </si>
  <si>
    <t>Time no
Debate Final</t>
  </si>
  <si>
    <t>Debate
Final (15)</t>
  </si>
  <si>
    <t>Debate
(90)</t>
  </si>
  <si>
    <t>Nota Final
(360)</t>
  </si>
  <si>
    <t>Diogo Mendonça Leite</t>
  </si>
  <si>
    <t>Patos de Minas - MG</t>
  </si>
  <si>
    <t>3ª</t>
  </si>
  <si>
    <t>Marista</t>
  </si>
  <si>
    <t>Aline Alvarenga Sanches</t>
  </si>
  <si>
    <t>Rio de Janeiro - RJ</t>
  </si>
  <si>
    <t>Pedro II - Campus São Cristóvão III</t>
  </si>
  <si>
    <t>Mariana Lins Wolmer</t>
  </si>
  <si>
    <t>Recife - PE</t>
  </si>
  <si>
    <t>2ª</t>
  </si>
  <si>
    <t>Núcleo</t>
  </si>
  <si>
    <t>Augusto Zanardi Creppe</t>
  </si>
  <si>
    <t>Bauru - SP</t>
  </si>
  <si>
    <t>COLTEC Unesp</t>
  </si>
  <si>
    <t>Bianky Nardy Lyrio Vargas dos Santos</t>
  </si>
  <si>
    <t>São Paulo - SP</t>
  </si>
  <si>
    <t>Objetivo Integrado</t>
  </si>
  <si>
    <t>Gabriela Cangussu dos Santos</t>
  </si>
  <si>
    <t>Salvador - BA</t>
  </si>
  <si>
    <t>Anglo Brasileiro</t>
  </si>
  <si>
    <t>Fernando César Gonçalves Filho</t>
  </si>
  <si>
    <t>Liceu de Artes e Ofícios de São Paulo</t>
  </si>
  <si>
    <t>Erick Rodrigues Canterle</t>
  </si>
  <si>
    <t>São Vicente do Sul - RS</t>
  </si>
  <si>
    <t>1ª</t>
  </si>
  <si>
    <t>IF Farroupilha</t>
  </si>
  <si>
    <t>Emmanuel Maurício Silveira Pinto</t>
  </si>
  <si>
    <t>Ipatinga - MG</t>
  </si>
  <si>
    <t>Escola Educação Criativa</t>
  </si>
  <si>
    <t>Manoela Erothildes Teleginski Ferraz</t>
  </si>
  <si>
    <t>Santa Maria - RS</t>
  </si>
  <si>
    <t>Colégio Militar de Santa Maria</t>
  </si>
  <si>
    <t>Max Naigeborin</t>
  </si>
  <si>
    <t>Bandeirantes</t>
  </si>
  <si>
    <t>Vinícius Marques Hora</t>
  </si>
  <si>
    <t>Campo Grande - MS</t>
  </si>
  <si>
    <t>9º</t>
  </si>
  <si>
    <t>Colégio Militar de Campo Grande</t>
  </si>
  <si>
    <t>Rhayna Christiani Vasconcelos Marques Casado</t>
  </si>
  <si>
    <t>Maceió - AL</t>
  </si>
  <si>
    <t>Contato</t>
  </si>
  <si>
    <t>Maria Júlia Garib Destro</t>
  </si>
  <si>
    <t>Etapa</t>
  </si>
  <si>
    <t>Clarissa Ayumi Miyamoto</t>
  </si>
  <si>
    <t>Maria Eduarda Gonçalves Freitas</t>
  </si>
  <si>
    <t>Fortaleza - CE</t>
  </si>
  <si>
    <t>Ari de Sá - Sede Aldeota</t>
  </si>
  <si>
    <t>Cecilia Loretti de Paiva</t>
  </si>
  <si>
    <t>Imperatriz - MA</t>
  </si>
  <si>
    <t>Arte de Educar</t>
  </si>
  <si>
    <t>Guilherme da Costa Arruda</t>
  </si>
  <si>
    <t>Guarulhos - SP</t>
  </si>
  <si>
    <t>Carbonell</t>
  </si>
  <si>
    <t>Larissa Netto Otsuka</t>
  </si>
  <si>
    <t>São José dos Campos - SP</t>
  </si>
  <si>
    <t>Poliedro</t>
  </si>
  <si>
    <t>Juliano Dantas Portela</t>
  </si>
  <si>
    <t>Manaus - AM</t>
  </si>
  <si>
    <t>Colégio Militar de Manaus</t>
  </si>
  <si>
    <t>Giovanna Afonso de Lima Horta</t>
  </si>
  <si>
    <t>Natal - RN</t>
  </si>
  <si>
    <t>Centro de Educação Integrada</t>
  </si>
  <si>
    <t>Jorge Luiz Martins Maciel</t>
  </si>
  <si>
    <t>Cajazeiras - PB</t>
  </si>
  <si>
    <t>4ª</t>
  </si>
  <si>
    <t>IFPB - Campus Cajazeiras</t>
  </si>
  <si>
    <t>Jorge Gois Speck</t>
  </si>
  <si>
    <t>Vértice - Unidade Campo Belo</t>
  </si>
  <si>
    <t>Gabriela Frajtag</t>
  </si>
  <si>
    <t>Instituto de Tecnologia ORT</t>
  </si>
  <si>
    <t>Marina Alves Kawamura</t>
  </si>
  <si>
    <t>Albert Sabin</t>
  </si>
  <si>
    <t>Ana Beatriz Sales Vieira Macedo</t>
  </si>
  <si>
    <t>Ribeirão Preto - SP</t>
  </si>
  <si>
    <t>Colégio FAAP Ribeirão Preto</t>
  </si>
  <si>
    <t>Inessa Barbosa Santiago</t>
  </si>
  <si>
    <t>Master</t>
  </si>
  <si>
    <t>Antonio Henrique Alvim Araujo</t>
  </si>
  <si>
    <t>Unaí - MG</t>
  </si>
  <si>
    <t>EE Domingos Pinto Brochado</t>
  </si>
  <si>
    <t>Vitória Barbosa de Oliveira</t>
  </si>
  <si>
    <t>Mater Amabilis</t>
  </si>
  <si>
    <t>Eduardo Leonardo Pereira De Freitas</t>
  </si>
  <si>
    <t>Brasília - DF</t>
  </si>
  <si>
    <t>Sigma - Asa Sul</t>
  </si>
  <si>
    <t>Cléo Amaral Figueiroa</t>
  </si>
  <si>
    <t>Santo Amaro - BA</t>
  </si>
  <si>
    <t>Pré-vestibular</t>
  </si>
  <si>
    <t>IFBA - Campus Santo Amaro</t>
  </si>
  <si>
    <t>João Arthur Marques Linhares</t>
  </si>
  <si>
    <t>Pensi - Campus Tijuca II</t>
  </si>
  <si>
    <t xml:space="preserve">Dalmo Buzato de Souza Campos </t>
  </si>
  <si>
    <t>Contagem - MG</t>
  </si>
  <si>
    <t xml:space="preserve">CEFET-MG </t>
  </si>
  <si>
    <t>Nailton Gama de Castro</t>
  </si>
  <si>
    <t>--</t>
  </si>
  <si>
    <t>Carla Larissa Farias Leitão</t>
  </si>
  <si>
    <r>
      <rPr>
        <rFont val="Arial"/>
        <b/>
        <color theme="1"/>
      </rPr>
      <t xml:space="preserve">Artigo
</t>
    </r>
    <r>
      <rPr>
        <rFont val="Arial"/>
        <b/>
        <color rgb="FF990000"/>
      </rPr>
      <t>em vermelho: artigos destacados</t>
    </r>
  </si>
  <si>
    <t>Família</t>
  </si>
  <si>
    <t>Tutor</t>
  </si>
  <si>
    <t>Nota Final</t>
  </si>
  <si>
    <t>Língua sámi do norte</t>
  </si>
  <si>
    <t>Urálica</t>
  </si>
  <si>
    <t>Artur</t>
  </si>
  <si>
    <t>Língua mundurucu</t>
  </si>
  <si>
    <t>Tupi</t>
  </si>
  <si>
    <t>Língua Katukina-Kanamari</t>
  </si>
  <si>
    <t>Harakmbut-Katukina</t>
  </si>
  <si>
    <t>Bruna</t>
  </si>
  <si>
    <t>Língua Tapayuna</t>
  </si>
  <si>
    <t>Macro-Jê</t>
  </si>
  <si>
    <t>Pedro</t>
  </si>
  <si>
    <t>Lingua panará</t>
  </si>
  <si>
    <t>Língua acuntsú</t>
  </si>
  <si>
    <t>Marcos</t>
  </si>
  <si>
    <t>Língua Indonésia</t>
  </si>
  <si>
    <t>Austronésio</t>
  </si>
  <si>
    <t>Rafael</t>
  </si>
  <si>
    <t>Língua Maxakali</t>
  </si>
  <si>
    <t>Eduardo Leonardo Pereira de Freitas</t>
  </si>
  <si>
    <t>Língua waimiri-atroari</t>
  </si>
  <si>
    <t>Carib</t>
  </si>
  <si>
    <t>Língua bengali</t>
  </si>
  <si>
    <t>Indo-Europeu/Indo-Ariano</t>
  </si>
  <si>
    <t>Bruno</t>
  </si>
  <si>
    <t>Língua macua</t>
  </si>
  <si>
    <t>Niger-Congo/Bantu</t>
  </si>
  <si>
    <t>Rodrigo</t>
  </si>
  <si>
    <t>Língua cassúbia</t>
  </si>
  <si>
    <t>Indo-Europeu/Eslavo</t>
  </si>
  <si>
    <t>Língua tâmil</t>
  </si>
  <si>
    <t>Dravídico</t>
  </si>
  <si>
    <t>Língua umbundo</t>
  </si>
  <si>
    <t>Eliandra</t>
  </si>
  <si>
    <t>Língua Alamblak</t>
  </si>
  <si>
    <t>Sepik</t>
  </si>
  <si>
    <t>Língua bambara</t>
  </si>
  <si>
    <t>Niger-Congo/Mande</t>
  </si>
  <si>
    <t>Língua matis</t>
  </si>
  <si>
    <t>Pano</t>
  </si>
  <si>
    <t>Crioulo de Damão e Diu</t>
  </si>
  <si>
    <t>Crioulo</t>
  </si>
  <si>
    <r>
      <rPr>
        <rFont val="Arial"/>
        <color rgb="FF1155CC"/>
        <u/>
      </rPr>
      <t>Língua canaresa</t>
    </r>
    <r>
      <rPr>
        <rFont val="Arial"/>
        <color rgb="FF1155CC"/>
        <u/>
      </rPr>
      <t xml:space="preserve"> </t>
    </r>
  </si>
  <si>
    <t>Língua bumthang</t>
  </si>
  <si>
    <t>Sino-Tibetano</t>
  </si>
  <si>
    <t>João</t>
  </si>
  <si>
    <t>Língua kanoê</t>
  </si>
  <si>
    <t>Kanoê</t>
  </si>
  <si>
    <t>Língua Ngoni</t>
  </si>
  <si>
    <t>Righetto</t>
  </si>
  <si>
    <t>Língua yatê</t>
  </si>
  <si>
    <t>Macro-Jê?</t>
  </si>
  <si>
    <t>Língua garo</t>
  </si>
  <si>
    <t>Língua laociana</t>
  </si>
  <si>
    <t>Kra-Dai</t>
  </si>
  <si>
    <t>Língua juruna</t>
  </si>
  <si>
    <t xml:space="preserve">Tupi </t>
  </si>
  <si>
    <t>Língua manesa</t>
  </si>
  <si>
    <t>Indo-Europeu/Celta</t>
  </si>
  <si>
    <t>Língua cantonesa</t>
  </si>
  <si>
    <t>Língua iorubá</t>
  </si>
  <si>
    <t>Niger-Congo</t>
  </si>
  <si>
    <t>Língua mebengokre</t>
  </si>
  <si>
    <t>Língua Havaiana</t>
  </si>
  <si>
    <t>Língua japhug</t>
  </si>
  <si>
    <t>Língua sabanê</t>
  </si>
  <si>
    <t>Nambikwara</t>
  </si>
  <si>
    <t>Língua zulu</t>
  </si>
  <si>
    <t>Língua tuyuka</t>
  </si>
  <si>
    <t>Tukano</t>
  </si>
  <si>
    <t>Participante
(capitão em negrito)</t>
  </si>
  <si>
    <t>Autoavaliação</t>
  </si>
  <si>
    <r>
      <rPr>
        <rFont val="Proxima Nova"/>
        <b/>
        <color rgb="FFFFFFFF"/>
        <sz val="11.0"/>
      </rPr>
      <t xml:space="preserve">Times
</t>
    </r>
    <r>
      <rPr>
        <rFont val="Proxima Nova"/>
        <b/>
        <i/>
        <color rgb="FF990000"/>
        <sz val="11.0"/>
      </rPr>
      <t>em vermelho: melhores times</t>
    </r>
  </si>
  <si>
    <t>Total Total</t>
  </si>
  <si>
    <t>Total dos Jurados (normalizada)</t>
  </si>
  <si>
    <t>Júri 1</t>
  </si>
  <si>
    <t>Júri 2</t>
  </si>
  <si>
    <t>Júri 3</t>
  </si>
  <si>
    <t>Júri 4</t>
  </si>
  <si>
    <t>Júri 5</t>
  </si>
  <si>
    <t>Total dos Times (normalizada)</t>
  </si>
  <si>
    <t>Kamulundu - Rikungu</t>
  </si>
  <si>
    <t>Kamulundu - Kinjenje</t>
  </si>
  <si>
    <t>Masanganu - Ndumba</t>
  </si>
  <si>
    <t>Masanganu - Ndunge</t>
  </si>
  <si>
    <t>Kubanza - Mufufu</t>
  </si>
  <si>
    <t>Kubanza -  Kusoka</t>
  </si>
  <si>
    <t>Kitangana - Kalemba</t>
  </si>
  <si>
    <t>Kitangana - Fitíu</t>
  </si>
  <si>
    <t>Problema 1</t>
  </si>
  <si>
    <t>Explicação (3)</t>
  </si>
  <si>
    <t>1.A (1,5)</t>
  </si>
  <si>
    <t>B</t>
  </si>
  <si>
    <t>C</t>
  </si>
  <si>
    <t>D</t>
  </si>
  <si>
    <t>E</t>
  </si>
  <si>
    <t>2. 1 (1,5)</t>
  </si>
  <si>
    <t>Triângulo 1 (2)</t>
  </si>
  <si>
    <t>Triângulo 2</t>
  </si>
  <si>
    <t>Triângulo 3</t>
  </si>
  <si>
    <t>Bianky Nardy Lyrio Vargas Dos Santos</t>
  </si>
  <si>
    <t>Gabriela Cangussu Dos Santos</t>
  </si>
  <si>
    <t>Problema 2</t>
  </si>
  <si>
    <t>Estrutura da hora</t>
  </si>
  <si>
    <t>Correspondências</t>
  </si>
  <si>
    <t>2.a</t>
  </si>
  <si>
    <t>b</t>
  </si>
  <si>
    <t>3.a</t>
  </si>
  <si>
    <t>c</t>
  </si>
  <si>
    <t>Problema 3</t>
  </si>
  <si>
    <t>ti/ta (2)</t>
  </si>
  <si>
    <t>-ke (1)</t>
  </si>
  <si>
    <t>-r (posse) (1)</t>
  </si>
  <si>
    <t>-ech (passado) (1)</t>
  </si>
  <si>
    <t>-i/o/e (2)</t>
  </si>
  <si>
    <t>alternância (3)</t>
  </si>
  <si>
    <t>1.a (1,5)</t>
  </si>
  <si>
    <t xml:space="preserve">b </t>
  </si>
  <si>
    <t xml:space="preserve">c </t>
  </si>
  <si>
    <t>d</t>
  </si>
  <si>
    <t>2.a (2)</t>
  </si>
  <si>
    <t>3 (3)</t>
  </si>
  <si>
    <t>4.tradução (2)</t>
  </si>
  <si>
    <t>sem tradução (3)</t>
  </si>
  <si>
    <t>Nome</t>
  </si>
  <si>
    <t>Gênero</t>
  </si>
  <si>
    <t>Total</t>
  </si>
  <si>
    <t>Email</t>
  </si>
  <si>
    <t>Série</t>
  </si>
  <si>
    <t>PP</t>
  </si>
  <si>
    <t>Cidade</t>
  </si>
  <si>
    <t>UF</t>
  </si>
  <si>
    <t>Papiro</t>
  </si>
  <si>
    <t>F</t>
  </si>
  <si>
    <t>alinea.sanches@hotmail.com</t>
  </si>
  <si>
    <t>Pública</t>
  </si>
  <si>
    <t>CPII - CAMPUS SAO CRISTOVAO III - SAO CRISTOVAO</t>
  </si>
  <si>
    <t>Rio de Janeiro</t>
  </si>
  <si>
    <t>RJ</t>
  </si>
  <si>
    <t>Pergaminho</t>
  </si>
  <si>
    <t>anabiasalesvm@gmail.com</t>
  </si>
  <si>
    <t>Privada</t>
  </si>
  <si>
    <t>FAAP RIBEIRAO PRETO COLEGIO - RESIDENCIAL FLORIDA</t>
  </si>
  <si>
    <t>Ribeirão Preto</t>
  </si>
  <si>
    <t>SP</t>
  </si>
  <si>
    <t>M</t>
  </si>
  <si>
    <t>antoniohenriqueaaraujo@gmail.com</t>
  </si>
  <si>
    <t>EE DOMINGOS PINTO BROCHADO</t>
  </si>
  <si>
    <t>Unaí</t>
  </si>
  <si>
    <t>MG</t>
  </si>
  <si>
    <t>Papel</t>
  </si>
  <si>
    <t>augusto.creppe@gmail.com</t>
  </si>
  <si>
    <t>COL TEC INDUSTRIAL PROF ISAAC PORTAL ROLDAN UNESP - NUCLEO RESIDENCIAL PRESIDENTE GEISEL</t>
  </si>
  <si>
    <t>Bauru</t>
  </si>
  <si>
    <t>Bernardo Asztalos Teixeira</t>
  </si>
  <si>
    <t>bernardoateixeira1022@gmail.com</t>
  </si>
  <si>
    <t>FARIAS BRITO PRE VESTIBULAR ALDEOTA</t>
  </si>
  <si>
    <t>Fortaleza</t>
  </si>
  <si>
    <t>CE</t>
  </si>
  <si>
    <t>bianky.nlvs@gmail.com</t>
  </si>
  <si>
    <t>OBJETIVO COLEGIO INTEGRADO - BELA VISTA</t>
  </si>
  <si>
    <t>São Paulo</t>
  </si>
  <si>
    <t>fariaslarissa19276@gmail.com</t>
  </si>
  <si>
    <t>MASTER COLEGIO</t>
  </si>
  <si>
    <t>Palma</t>
  </si>
  <si>
    <t>paivacecilia692@gmail.com</t>
  </si>
  <si>
    <t>ESCOLA ARTE DE EDUCAR E CEB</t>
  </si>
  <si>
    <t>Imperatriz</t>
  </si>
  <si>
    <t>MA</t>
  </si>
  <si>
    <t>clarissa.miyamoto@gmail.com</t>
  </si>
  <si>
    <t>ETAPA III COLEGIO - VILA MARIANA</t>
  </si>
  <si>
    <t>cleofigueiroa@gmail.com</t>
  </si>
  <si>
    <t>IFBA - CAMPUS SANTO AMARO</t>
  </si>
  <si>
    <t>Santo Amaro</t>
  </si>
  <si>
    <t>BA</t>
  </si>
  <si>
    <t>-</t>
  </si>
  <si>
    <t>buzatodalmo@gmail.com</t>
  </si>
  <si>
    <t>diogoml2003@outlook.com</t>
  </si>
  <si>
    <t>COL MARISTA</t>
  </si>
  <si>
    <t>Patos de Minas</t>
  </si>
  <si>
    <t>dudurex.freitas@gmail.com</t>
  </si>
  <si>
    <t>CED SIGMA - ASA SUL</t>
  </si>
  <si>
    <t>Brasília</t>
  </si>
  <si>
    <t>DF</t>
  </si>
  <si>
    <t>Elias Victor de Jesus Cardoso Machado</t>
  </si>
  <si>
    <t>elias.victor.dr@gmail.com</t>
  </si>
  <si>
    <t>emapi2003@gmail.com</t>
  </si>
  <si>
    <t>ESCOLA EDUCACAO CRIATIVA</t>
  </si>
  <si>
    <t>Ipatinga</t>
  </si>
  <si>
    <t>Enzo Vídero Pinheiro Bahia</t>
  </si>
  <si>
    <t>enzo.bahia@sercoesi.com.br</t>
  </si>
  <si>
    <t>COESI ESCOLINHA DO RE MI</t>
  </si>
  <si>
    <t>Aracaju</t>
  </si>
  <si>
    <t>SE</t>
  </si>
  <si>
    <t>erickrcanterle@gmail.com</t>
  </si>
  <si>
    <t>IF FARROUPILHA - CAMPUS SAO VICENTE DO SUL - INTERIOR</t>
  </si>
  <si>
    <t>São Vicente do Sul</t>
  </si>
  <si>
    <t>RS</t>
  </si>
  <si>
    <t>73,6</t>
  </si>
  <si>
    <t>fernando.cgf13@gmail.com</t>
  </si>
  <si>
    <t>LICEU DE ARTES E OFICIOS DE SAO PAULO ESCOLA TECNICA - LUZ</t>
  </si>
  <si>
    <t>gabi.casa1@hotmail.com</t>
  </si>
  <si>
    <t>COLEGIO ANGLO BRASILEIRO</t>
  </si>
  <si>
    <t>Salvador</t>
  </si>
  <si>
    <t>gabriela.frajtag@gmail.com</t>
  </si>
  <si>
    <t>INST DE TECNOLOGIA ORT - BOTAFOGO</t>
  </si>
  <si>
    <t>gioafonsohorta@gmail.com</t>
  </si>
  <si>
    <t>CENTRO DE EDUCACAO INTEGRADA LTDA - ROMUALDO</t>
  </si>
  <si>
    <t>Natal</t>
  </si>
  <si>
    <t>RN</t>
  </si>
  <si>
    <t>Gregório Villar Lourenço</t>
  </si>
  <si>
    <t>gregorio.lourenco@aluno.colegioplanck.com.br</t>
  </si>
  <si>
    <t>Colégio Planck</t>
  </si>
  <si>
    <t>São José dos Campos</t>
  </si>
  <si>
    <t>70,1</t>
  </si>
  <si>
    <t>gdcarruda@gmail.com</t>
  </si>
  <si>
    <t>CARBONELL COLEGIO - VILA LEONOR</t>
  </si>
  <si>
    <t>Guarulhos</t>
  </si>
  <si>
    <t>Gustavo Baracat Alvares Martins</t>
  </si>
  <si>
    <t>gustavo.baracat.ismart@gmail.com</t>
  </si>
  <si>
    <t>Henrique da Silva de Andrades</t>
  </si>
  <si>
    <t>nerhity@gmail.com</t>
  </si>
  <si>
    <t>IFRS - CAMPUS OSORIO - ALBATROZ</t>
  </si>
  <si>
    <t>Osório</t>
  </si>
  <si>
    <t>inessabarbosasantiago@gmail.com</t>
  </si>
  <si>
    <t>Ingrid Andrade Gonzaga</t>
  </si>
  <si>
    <t>ingrid.gonzaga@aluno.colegioplanck.com.br</t>
  </si>
  <si>
    <t>joaoarthurmarques04@gmail.com</t>
  </si>
  <si>
    <t>Colégio Pensi Tijuca II</t>
  </si>
  <si>
    <t>jorgespeck@verticegsuite.com</t>
  </si>
  <si>
    <t>VERTICE COLEGIO UNIDADE II - CAMPO BELO</t>
  </si>
  <si>
    <t>jorginhomartinsabreu@gmail.com</t>
  </si>
  <si>
    <t>IFPB - CAMPUS CAJAZEIRAS</t>
  </si>
  <si>
    <t>Cajazeiras</t>
  </si>
  <si>
    <t>PB</t>
  </si>
  <si>
    <t>Júlia Varella Jamnik</t>
  </si>
  <si>
    <t>juliajamnik@yahoo.com.br</t>
  </si>
  <si>
    <t>NSA SRA ROSARIO COL EDUC INF ENS FUND ENS MEDIO - CENTRO</t>
  </si>
  <si>
    <t>Paranaguá</t>
  </si>
  <si>
    <t>PR</t>
  </si>
  <si>
    <t>juliano0365@gmail.com</t>
  </si>
  <si>
    <t>COLEGIO MILITAR DE MANAUS</t>
  </si>
  <si>
    <t>Manaus</t>
  </si>
  <si>
    <t>AM</t>
  </si>
  <si>
    <t>Kim Kakeya V de Carvalho</t>
  </si>
  <si>
    <t>kimkakeya@gmail.com</t>
  </si>
  <si>
    <t>CPII - CAMPUS NITEROI - BARRETO</t>
  </si>
  <si>
    <t>Niterói</t>
  </si>
  <si>
    <t>lariotsuka@gmail.com</t>
  </si>
  <si>
    <t>POLIEDRO COLEGIO - JARDIM ESPLANADA</t>
  </si>
  <si>
    <t>manoelaetf@gmail.com</t>
  </si>
  <si>
    <t>COLEGIO MILITAR DE SANTA MARIA - JUSCELINO KUBITSCHEK</t>
  </si>
  <si>
    <t>Santa Maria</t>
  </si>
  <si>
    <t>naigeborinm@gmail.com</t>
  </si>
  <si>
    <t>Colégio Bandeirantes</t>
  </si>
  <si>
    <t>gfreitasmeduarda@gmail.com</t>
  </si>
  <si>
    <t>ARI DE SA CAVALCANTE SEDE ALDEOTA COLEGIO</t>
  </si>
  <si>
    <t>jubades@gmail.com</t>
  </si>
  <si>
    <t>ETAPA COLEGIO DE EFM - VILA MARIANA</t>
  </si>
  <si>
    <t>mariana.lins33@gmail.com</t>
  </si>
  <si>
    <t>COLEGIO NUCLEO</t>
  </si>
  <si>
    <t>Recife</t>
  </si>
  <si>
    <t>PE</t>
  </si>
  <si>
    <t>marinaalves.k@gmail.com</t>
  </si>
  <si>
    <t>ALBERT SABIN COLEGIO - PARQUE DOS PRINCIPES</t>
  </si>
  <si>
    <t>Matias Pereira Martins</t>
  </si>
  <si>
    <t>matiaspmartins@gmail.com</t>
  </si>
  <si>
    <t>nailtongamadc@gmail.com</t>
  </si>
  <si>
    <t>Paloma Vieira Borges</t>
  </si>
  <si>
    <t>palomavieiraborges@hotmail.com</t>
  </si>
  <si>
    <t>Colégio Universitário</t>
  </si>
  <si>
    <t>Pedro de Oliveira Lengruber Lack</t>
  </si>
  <si>
    <t>pedrooliveirall66@gmail.com</t>
  </si>
  <si>
    <t>rhayna2003@hotmail.com</t>
  </si>
  <si>
    <t>COLEGIO CONTATO MACEIO</t>
  </si>
  <si>
    <t>Maceió</t>
  </si>
  <si>
    <t>AL</t>
  </si>
  <si>
    <t>Sofia Ribeiro de Santana</t>
  </si>
  <si>
    <t>sofiasantana168@gmail.com</t>
  </si>
  <si>
    <t>Instituto Federal de Educação, Ciência e Tecnologia de Pernambuco - IFPE</t>
  </si>
  <si>
    <t>Tárik Ponte e Sá</t>
  </si>
  <si>
    <t>ultraje12@gmail.com</t>
  </si>
  <si>
    <t>7 DE SETEMBRO COLEGIO - EBS</t>
  </si>
  <si>
    <t>Vanessa Marcelli Moura da Silva</t>
  </si>
  <si>
    <t>vanessa.marcelli@hotmail.com</t>
  </si>
  <si>
    <t>SISTEMA ELITE DE ENSINO - MADUREIRA</t>
  </si>
  <si>
    <t>vinihora025@gmail.com</t>
  </si>
  <si>
    <t>COLEGIO MILITAR DE CAMPO GRANDE - SANTA CARMELIA</t>
  </si>
  <si>
    <t>Campo Grande</t>
  </si>
  <si>
    <t>MS</t>
  </si>
  <si>
    <t>vibarbosaa23@gmail.com</t>
  </si>
  <si>
    <t>MATER AMABILIS COLEGIO - JARDIM MAIA</t>
  </si>
  <si>
    <t>Problema 4</t>
  </si>
  <si>
    <t>Alongamento da vogal (3 pt)</t>
  </si>
  <si>
    <t>ll (2)</t>
  </si>
  <si>
    <t>ptk (2)</t>
  </si>
  <si>
    <t>bdg (2)</t>
  </si>
  <si>
    <t>tônica (1)</t>
  </si>
  <si>
    <t>1 (2)</t>
  </si>
  <si>
    <t>Times</t>
  </si>
  <si>
    <t>Total (75)</t>
  </si>
  <si>
    <t>1ª Sessão</t>
  </si>
  <si>
    <t>Rodada 1</t>
  </si>
  <si>
    <t>Rodada 2</t>
  </si>
  <si>
    <t>Rodada 3</t>
  </si>
  <si>
    <t>2ª Sessão</t>
  </si>
  <si>
    <t>em vermelho: melhores times</t>
  </si>
  <si>
    <t>Time A - Lévi-Stress</t>
  </si>
  <si>
    <t>Time B - Benjamin, não o Sapir</t>
  </si>
  <si>
    <t>Time C - Criatividade left the chat</t>
  </si>
  <si>
    <t>Time D - Não grite, Saussure</t>
  </si>
  <si>
    <t>Time E - Mlecz</t>
  </si>
  <si>
    <t>Time F - 风 - fēng</t>
  </si>
  <si>
    <t>Sessão Única</t>
  </si>
  <si>
    <t>Rodada 4</t>
  </si>
  <si>
    <t>Time no Debate Final</t>
  </si>
  <si>
    <t>EBA Time 1 - Uhuull</t>
  </si>
  <si>
    <t>EBA Time 2 - Equipe dos Bacanas Agoniados</t>
  </si>
  <si>
    <t>CDF Time 1</t>
  </si>
  <si>
    <t>CDF Time 2 - Caldo De Feijão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</si>
</sst>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2">
    <font>
      <sz val="10.0"/>
      <color rgb="FF000000"/>
      <name val="Arial"/>
      <scheme val="minor"/>
    </font>
    <font>
      <b/>
      <color theme="1"/>
      <name val="Proxima Nova"/>
    </font>
    <font>
      <b/>
      <color rgb="FFFFFFFF"/>
      <name val="Proxima Nova"/>
    </font>
    <font>
      <sz val="11.0"/>
      <color rgb="FF990000"/>
      <name val="Proxima Nova"/>
    </font>
    <font>
      <color rgb="FF434343"/>
      <name val="Proxima Nova"/>
    </font>
    <font>
      <color rgb="FF000000"/>
      <name val="Proxima Nova"/>
    </font>
    <font>
      <color theme="1"/>
      <name val="Proxima Nova"/>
    </font>
    <font>
      <color rgb="FF990000"/>
      <name val="Proxima Nova"/>
    </font>
    <font>
      <b/>
      <color rgb="FF990000"/>
      <name val="Proxima Nova"/>
    </font>
    <font>
      <b/>
      <sz val="11.0"/>
      <color rgb="FF990000"/>
      <name val="Proxima Nova"/>
    </font>
    <font>
      <sz val="11.0"/>
      <color theme="1"/>
      <name val="Proxima Nova"/>
    </font>
    <font>
      <b/>
      <color theme="1"/>
      <name val="Arial"/>
    </font>
    <font>
      <color rgb="FF000000"/>
      <name val="Arial"/>
    </font>
    <font>
      <b/>
      <u/>
      <color rgb="FF990000"/>
      <name val="Arial"/>
    </font>
    <font>
      <color theme="1"/>
      <name val="Arial"/>
    </font>
    <font>
      <u/>
      <color rgb="FF1155CC"/>
      <name val="Arial"/>
    </font>
    <font>
      <u/>
      <color rgb="FF1155CC"/>
      <name val="Arial"/>
    </font>
    <font>
      <b/>
      <sz val="11.0"/>
      <color rgb="FFFFFFFF"/>
      <name val="Proxima Nova"/>
    </font>
    <font>
      <sz val="11.0"/>
      <color rgb="FFFFFFFF"/>
      <name val="Proxima Nova"/>
    </font>
    <font>
      <sz val="10.0"/>
      <color rgb="FFFFFFFF"/>
      <name val="Proxima Nova"/>
    </font>
    <font>
      <b/>
      <sz val="11.0"/>
      <color theme="1"/>
      <name val="Arial"/>
    </font>
    <font>
      <sz val="10.0"/>
      <color theme="1"/>
      <name val="Arial"/>
    </font>
    <font/>
    <font>
      <sz val="10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11.0"/>
      <color rgb="FF000000"/>
      <name val="Proxima Nova"/>
    </font>
    <font>
      <sz val="11.0"/>
      <color rgb="FF000000"/>
      <name val="Proxima Nova"/>
    </font>
    <font>
      <b/>
      <sz val="11.0"/>
      <color theme="1"/>
      <name val="Proxima Nova"/>
    </font>
    <font>
      <b/>
      <i/>
      <sz val="11.0"/>
      <color theme="1"/>
      <name val="Proxima Nova"/>
    </font>
    <font>
      <b/>
      <i/>
      <sz val="11.0"/>
      <color rgb="FF990000"/>
      <name val="Proxima Nova"/>
    </font>
    <font>
      <b/>
      <color rgb="FF990000"/>
      <name val="Arial"/>
    </font>
  </fonts>
  <fills count="26">
    <fill>
      <patternFill patternType="none"/>
    </fill>
    <fill>
      <patternFill patternType="lightGray"/>
    </fill>
    <fill>
      <patternFill patternType="solid">
        <fgColor rgb="FFCCA677"/>
        <bgColor rgb="FFCCA677"/>
      </patternFill>
    </fill>
    <fill>
      <patternFill patternType="solid">
        <fgColor theme="5"/>
        <bgColor theme="5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6"/>
        <bgColor theme="6"/>
      </patternFill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F8F2EB"/>
        <bgColor rgb="FFF8F2EB"/>
      </patternFill>
    </fill>
    <fill>
      <patternFill patternType="solid">
        <fgColor rgb="FFF3F3F3"/>
        <bgColor rgb="FFF3F3F3"/>
      </patternFill>
    </fill>
    <fill>
      <patternFill patternType="solid">
        <fgColor rgb="FFF46524"/>
        <bgColor rgb="FFF46524"/>
      </patternFill>
    </fill>
    <fill>
      <patternFill patternType="solid">
        <fgColor rgb="FFFFE6DD"/>
        <bgColor rgb="FFFFE6DD"/>
      </patternFill>
    </fill>
    <fill>
      <patternFill patternType="solid">
        <fgColor rgb="FFF7CB4D"/>
        <bgColor rgb="FFF7CB4D"/>
      </patternFill>
    </fill>
    <fill>
      <patternFill patternType="solid">
        <fgColor rgb="FFFEF8E3"/>
        <bgColor rgb="FFFEF8E3"/>
      </patternFill>
    </fill>
  </fills>
  <borders count="2">
    <border/>
    <border>
      <left style="thin">
        <color rgb="FF999999"/>
      </left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0"/>
    </xf>
    <xf borderId="0" fillId="2" fontId="1" numFmtId="0" xfId="0" applyAlignment="1" applyFont="1">
      <alignment horizontal="center" readingOrder="0" shrinkToFit="0" vertical="center" wrapText="1"/>
    </xf>
    <xf borderId="0" fillId="3" fontId="1" numFmtId="0" xfId="0" applyAlignment="1" applyFill="1" applyFont="1">
      <alignment horizontal="center" readingOrder="0" shrinkToFit="0" vertical="center" wrapText="1"/>
    </xf>
    <xf borderId="0" fillId="4" fontId="1" numFmtId="0" xfId="0" applyAlignment="1" applyFill="1" applyFont="1">
      <alignment horizontal="center" readingOrder="0" shrinkToFit="0" vertical="center" wrapText="1"/>
    </xf>
    <xf borderId="0" fillId="5" fontId="1" numFmtId="0" xfId="0" applyAlignment="1" applyFill="1" applyFont="1">
      <alignment horizontal="center" readingOrder="0" shrinkToFit="0" vertical="center" wrapText="1"/>
    </xf>
    <xf borderId="0" fillId="6" fontId="1" numFmtId="0" xfId="0" applyAlignment="1" applyFill="1" applyFont="1">
      <alignment horizontal="center" readingOrder="0" shrinkToFit="0" vertical="center" wrapText="1"/>
    </xf>
    <xf borderId="0" fillId="7" fontId="1" numFmtId="0" xfId="0" applyAlignment="1" applyFill="1" applyFont="1">
      <alignment horizontal="center" readingOrder="0" shrinkToFit="0" vertical="center" wrapText="1"/>
    </xf>
    <xf borderId="0" fillId="8" fontId="2" numFmtId="0" xfId="0" applyAlignment="1" applyFill="1" applyFont="1">
      <alignment horizontal="center" readingOrder="0" shrinkToFit="0" vertical="center" wrapText="1"/>
    </xf>
    <xf borderId="0" fillId="9" fontId="3" numFmtId="0" xfId="0" applyAlignment="1" applyFill="1" applyFont="1">
      <alignment shrinkToFit="0" vertical="center" wrapText="0"/>
    </xf>
    <xf borderId="0" fillId="9" fontId="4" numFmtId="0" xfId="0" applyAlignment="1" applyFont="1">
      <alignment shrinkToFit="0" vertical="center" wrapText="1"/>
    </xf>
    <xf borderId="0" fillId="9" fontId="4" numFmtId="0" xfId="0" applyAlignment="1" applyFont="1">
      <alignment horizontal="center" shrinkToFit="0" vertical="center" wrapText="1"/>
    </xf>
    <xf borderId="0" fillId="9" fontId="4" numFmtId="0" xfId="0" applyAlignment="1" applyFont="1">
      <alignment readingOrder="0" shrinkToFit="0" vertical="center" wrapText="0"/>
    </xf>
    <xf borderId="0" fillId="10" fontId="1" numFmtId="164" xfId="0" applyAlignment="1" applyFill="1" applyFont="1" applyNumberFormat="1">
      <alignment horizontal="center" shrinkToFit="0" vertical="center" wrapText="1"/>
    </xf>
    <xf borderId="0" fillId="11" fontId="5" numFmtId="0" xfId="0" applyAlignment="1" applyFill="1" applyFont="1">
      <alignment shrinkToFit="0" vertical="center" wrapText="1"/>
    </xf>
    <xf borderId="0" fillId="12" fontId="1" numFmtId="0" xfId="0" applyAlignment="1" applyFill="1" applyFont="1">
      <alignment horizontal="center" shrinkToFit="0" vertical="center" wrapText="1"/>
    </xf>
    <xf borderId="0" fillId="13" fontId="6" numFmtId="0" xfId="0" applyAlignment="1" applyFill="1" applyFont="1">
      <alignment shrinkToFit="0" vertical="center" wrapText="1"/>
    </xf>
    <xf borderId="0" fillId="13" fontId="6" numFmtId="0" xfId="0" applyAlignment="1" applyFont="1">
      <alignment horizontal="center" shrinkToFit="0" vertical="center" wrapText="1"/>
    </xf>
    <xf borderId="0" fillId="13" fontId="6" numFmtId="164" xfId="0" applyAlignment="1" applyFont="1" applyNumberFormat="1">
      <alignment horizontal="center" shrinkToFit="0" vertical="center" wrapText="1"/>
    </xf>
    <xf borderId="0" fillId="14" fontId="1" numFmtId="164" xfId="0" applyAlignment="1" applyFill="1" applyFont="1" applyNumberFormat="1">
      <alignment horizontal="center" shrinkToFit="0" vertical="center" wrapText="1"/>
    </xf>
    <xf borderId="0" fillId="15" fontId="6" numFmtId="164" xfId="0" applyAlignment="1" applyFill="1" applyFont="1" applyNumberFormat="1">
      <alignment horizontal="center" shrinkToFit="0" vertical="center" wrapText="1"/>
    </xf>
    <xf borderId="0" fillId="16" fontId="1" numFmtId="164" xfId="0" applyAlignment="1" applyFill="1" applyFont="1" applyNumberFormat="1">
      <alignment horizontal="center" shrinkToFit="0" vertical="center" wrapText="1"/>
    </xf>
    <xf borderId="0" fillId="17" fontId="6" numFmtId="0" xfId="0" applyAlignment="1" applyFill="1" applyFont="1">
      <alignment horizontal="center" shrinkToFit="0" vertical="center" wrapText="1"/>
    </xf>
    <xf borderId="0" fillId="17" fontId="6" numFmtId="164" xfId="0" applyAlignment="1" applyFont="1" applyNumberFormat="1">
      <alignment horizontal="center" shrinkToFit="0" vertical="center" wrapText="1"/>
    </xf>
    <xf borderId="0" fillId="17" fontId="7" numFmtId="164" xfId="0" applyAlignment="1" applyFont="1" applyNumberFormat="1">
      <alignment horizontal="center" shrinkToFit="0" vertical="center" wrapText="1"/>
    </xf>
    <xf borderId="0" fillId="18" fontId="1" numFmtId="164" xfId="0" applyAlignment="1" applyFill="1" applyFont="1" applyNumberFormat="1">
      <alignment horizontal="center" shrinkToFit="0" vertical="center" wrapText="1"/>
    </xf>
    <xf borderId="0" fillId="19" fontId="1" numFmtId="164" xfId="0" applyAlignment="1" applyFill="1" applyFont="1" applyNumberFormat="1">
      <alignment horizontal="center" readingOrder="0" shrinkToFit="0" vertical="center" wrapText="1"/>
    </xf>
    <xf borderId="0" fillId="20" fontId="3" numFmtId="0" xfId="0" applyAlignment="1" applyFill="1" applyFont="1">
      <alignment shrinkToFit="0" vertical="center" wrapText="0"/>
    </xf>
    <xf borderId="0" fillId="20" fontId="4" numFmtId="0" xfId="0" applyAlignment="1" applyFont="1">
      <alignment shrinkToFit="0" vertical="center" wrapText="1"/>
    </xf>
    <xf borderId="0" fillId="20" fontId="4" numFmtId="0" xfId="0" applyAlignment="1" applyFont="1">
      <alignment horizontal="center" shrinkToFit="0" vertical="center" wrapText="1"/>
    </xf>
    <xf borderId="0" fillId="20" fontId="4" numFmtId="0" xfId="0" applyAlignment="1" applyFont="1">
      <alignment readingOrder="0" shrinkToFit="0" vertical="center" wrapText="0"/>
    </xf>
    <xf borderId="0" fillId="11" fontId="8" numFmtId="0" xfId="0" applyAlignment="1" applyFont="1">
      <alignment shrinkToFit="0" vertical="center" wrapText="1"/>
    </xf>
    <xf borderId="0" fillId="15" fontId="9" numFmtId="164" xfId="0" applyAlignment="1" applyFont="1" applyNumberFormat="1">
      <alignment horizontal="center" shrinkToFit="0" vertical="center" wrapText="1"/>
    </xf>
    <xf borderId="0" fillId="17" fontId="8" numFmtId="0" xfId="0" applyAlignment="1" applyFont="1">
      <alignment horizontal="center" shrinkToFit="0" vertical="center" wrapText="1"/>
    </xf>
    <xf borderId="0" fillId="9" fontId="3" numFmtId="0" xfId="0" applyAlignment="1" applyFont="1">
      <alignment shrinkToFit="0" vertical="center" wrapText="0"/>
    </xf>
    <xf borderId="0" fillId="13" fontId="8" numFmtId="0" xfId="0" applyAlignment="1" applyFont="1">
      <alignment shrinkToFit="0" vertical="center" wrapText="1"/>
    </xf>
    <xf borderId="0" fillId="9" fontId="3" numFmtId="0" xfId="0" applyAlignment="1" applyFont="1">
      <alignment readingOrder="0" shrinkToFit="0" vertical="center" wrapText="0"/>
    </xf>
    <xf borderId="0" fillId="20" fontId="3" numFmtId="0" xfId="0" applyAlignment="1" applyFont="1">
      <alignment readingOrder="0" shrinkToFit="0" vertical="center" wrapText="0"/>
    </xf>
    <xf borderId="0" fillId="20" fontId="3" numFmtId="0" xfId="0" applyAlignment="1" applyFont="1">
      <alignment shrinkToFit="0" vertical="center" wrapText="0"/>
    </xf>
    <xf borderId="0" fillId="20" fontId="10" numFmtId="0" xfId="0" applyAlignment="1" applyFont="1">
      <alignment shrinkToFit="0" vertical="center" wrapText="0"/>
    </xf>
    <xf borderId="0" fillId="9" fontId="10" numFmtId="0" xfId="0" applyAlignment="1" applyFont="1">
      <alignment shrinkToFit="0" vertical="center" wrapText="0"/>
    </xf>
    <xf borderId="0" fillId="9" fontId="4" numFmtId="0" xfId="0" applyAlignment="1" applyFont="1">
      <alignment readingOrder="0" shrinkToFit="0" vertical="center" wrapText="1"/>
    </xf>
    <xf borderId="0" fillId="13" fontId="6" numFmtId="0" xfId="0" applyAlignment="1" applyFont="1">
      <alignment horizontal="center" readingOrder="0" shrinkToFit="0" vertical="center" wrapText="1"/>
    </xf>
    <xf borderId="0" fillId="15" fontId="11" numFmtId="0" xfId="0" applyAlignment="1" applyFont="1">
      <alignment vertical="center"/>
    </xf>
    <xf borderId="0" fillId="15" fontId="11" numFmtId="0" xfId="0" applyAlignment="1" applyFont="1">
      <alignment readingOrder="0" vertical="center"/>
    </xf>
    <xf borderId="0" fillId="15" fontId="11" numFmtId="0" xfId="0" applyAlignment="1" applyFont="1">
      <alignment horizontal="center" vertical="center"/>
    </xf>
    <xf borderId="0" fillId="0" fontId="12" numFmtId="0" xfId="0" applyFont="1"/>
    <xf borderId="0" fillId="19" fontId="13" numFmtId="0" xfId="0" applyAlignment="1" applyFont="1">
      <alignment readingOrder="0"/>
    </xf>
    <xf borderId="0" fillId="21" fontId="14" numFmtId="0" xfId="0" applyAlignment="1" applyFill="1" applyFont="1">
      <alignment readingOrder="0"/>
    </xf>
    <xf borderId="0" fillId="9" fontId="14" numFmtId="0" xfId="0" applyFont="1"/>
    <xf borderId="0" fillId="0" fontId="11" numFmtId="0" xfId="0" applyAlignment="1" applyFont="1">
      <alignment horizontal="center"/>
    </xf>
    <xf borderId="0" fillId="19" fontId="15" numFmtId="0" xfId="0" applyAlignment="1" applyFont="1">
      <alignment readingOrder="0"/>
    </xf>
    <xf borderId="0" fillId="21" fontId="14" numFmtId="0" xfId="0" applyFont="1"/>
    <xf borderId="0" fillId="9" fontId="12" numFmtId="0" xfId="0" applyFont="1"/>
    <xf borderId="0" fillId="19" fontId="16" numFmtId="0" xfId="0" applyFont="1"/>
    <xf borderId="0" fillId="0" fontId="12" numFmtId="0" xfId="0" applyAlignment="1" applyFont="1">
      <alignment readingOrder="0"/>
    </xf>
    <xf borderId="0" fillId="22" fontId="17" numFmtId="0" xfId="0" applyAlignment="1" applyFill="1" applyFont="1">
      <alignment horizontal="left" readingOrder="0" shrinkToFit="0" vertical="center" wrapText="0"/>
    </xf>
    <xf borderId="0" fillId="22" fontId="17" numFmtId="0" xfId="0" applyAlignment="1" applyFont="1">
      <alignment horizontal="center" readingOrder="0" shrinkToFit="0" vertical="center" wrapText="0"/>
    </xf>
    <xf borderId="0" fillId="22" fontId="18" numFmtId="0" xfId="0" applyAlignment="1" applyFont="1">
      <alignment horizontal="left" readingOrder="0" shrinkToFit="0" vertical="center" wrapText="1"/>
    </xf>
    <xf borderId="1" fillId="22" fontId="17" numFmtId="0" xfId="0" applyAlignment="1" applyBorder="1" applyFont="1">
      <alignment horizontal="left" readingOrder="0" shrinkToFit="0" vertical="center" wrapText="1"/>
    </xf>
    <xf borderId="0" fillId="22" fontId="19" numFmtId="0" xfId="0" applyAlignment="1" applyFont="1">
      <alignment horizontal="left" readingOrder="0" shrinkToFit="0" vertical="center" wrapText="1"/>
    </xf>
    <xf borderId="1" fillId="22" fontId="17" numFmtId="0" xfId="0" applyAlignment="1" applyBorder="1" applyFont="1">
      <alignment readingOrder="0" shrinkToFit="0" wrapText="1"/>
    </xf>
    <xf borderId="0" fillId="22" fontId="19" numFmtId="0" xfId="0" applyAlignment="1" applyFont="1">
      <alignment horizontal="center" readingOrder="0" shrinkToFit="0" vertical="center" wrapText="1"/>
    </xf>
    <xf borderId="0" fillId="9" fontId="14" numFmtId="0" xfId="0" applyAlignment="1" applyFont="1">
      <alignment readingOrder="0" shrinkToFit="0" vertical="center" wrapText="0"/>
    </xf>
    <xf borderId="0" fillId="9" fontId="10" numFmtId="0" xfId="0" applyAlignment="1" applyFont="1">
      <alignment horizontal="center" readingOrder="0" shrinkToFit="0" vertical="center" wrapText="0"/>
    </xf>
    <xf borderId="0" fillId="9" fontId="10" numFmtId="0" xfId="0" applyAlignment="1" applyFont="1">
      <alignment horizontal="left" shrinkToFit="0" vertical="center" wrapText="1"/>
    </xf>
    <xf borderId="1" fillId="9" fontId="20" numFmtId="164" xfId="0" applyAlignment="1" applyBorder="1" applyFont="1" applyNumberFormat="1">
      <alignment horizontal="center" shrinkToFit="0" vertical="center" wrapText="1"/>
    </xf>
    <xf borderId="1" fillId="9" fontId="11" numFmtId="0" xfId="0" applyAlignment="1" applyBorder="1" applyFont="1">
      <alignment horizontal="center" shrinkToFit="0" vertical="center" wrapText="1"/>
    </xf>
    <xf borderId="0" fillId="9" fontId="21" numFmtId="0" xfId="0" applyAlignment="1" applyFont="1">
      <alignment horizontal="center" readingOrder="0" shrinkToFit="0" vertical="center" wrapText="1"/>
    </xf>
    <xf borderId="1" fillId="9" fontId="11" numFmtId="164" xfId="0" applyAlignment="1" applyBorder="1" applyFont="1" applyNumberFormat="1">
      <alignment horizontal="center" shrinkToFit="0" vertical="center" wrapText="1"/>
    </xf>
    <xf borderId="0" fillId="9" fontId="14" numFmtId="0" xfId="0" applyAlignment="1" applyFont="1">
      <alignment shrinkToFit="0" vertical="center" wrapText="0"/>
    </xf>
    <xf borderId="1" fillId="23" fontId="22" numFmtId="0" xfId="0" applyBorder="1" applyFill="1" applyFont="1"/>
    <xf borderId="1" fillId="9" fontId="22" numFmtId="0" xfId="0" applyBorder="1" applyFont="1"/>
    <xf borderId="0" fillId="9" fontId="11" numFmtId="0" xfId="0" applyAlignment="1" applyFont="1">
      <alignment readingOrder="0" shrinkToFit="0" vertical="center" wrapText="0"/>
    </xf>
    <xf borderId="0" fillId="23" fontId="11" numFmtId="0" xfId="0" applyAlignment="1" applyFont="1">
      <alignment readingOrder="0" shrinkToFit="0" vertical="center" wrapText="0"/>
    </xf>
    <xf borderId="0" fillId="23" fontId="10" numFmtId="0" xfId="0" applyAlignment="1" applyFont="1">
      <alignment horizontal="center" readingOrder="0" shrinkToFit="0" vertical="center" wrapText="0"/>
    </xf>
    <xf borderId="0" fillId="23" fontId="10" numFmtId="0" xfId="0" applyAlignment="1" applyFont="1">
      <alignment horizontal="left" shrinkToFit="0" vertical="center" wrapText="1"/>
    </xf>
    <xf borderId="1" fillId="23" fontId="20" numFmtId="164" xfId="0" applyAlignment="1" applyBorder="1" applyFont="1" applyNumberFormat="1">
      <alignment horizontal="center" shrinkToFit="0" vertical="center" wrapText="1"/>
    </xf>
    <xf borderId="1" fillId="23" fontId="11" numFmtId="0" xfId="0" applyAlignment="1" applyBorder="1" applyFont="1">
      <alignment horizontal="center" shrinkToFit="0" vertical="center" wrapText="1"/>
    </xf>
    <xf borderId="0" fillId="23" fontId="21" numFmtId="0" xfId="0" applyAlignment="1" applyFont="1">
      <alignment horizontal="center" readingOrder="0" shrinkToFit="0" vertical="center" wrapText="1"/>
    </xf>
    <xf borderId="1" fillId="23" fontId="11" numFmtId="164" xfId="0" applyAlignment="1" applyBorder="1" applyFont="1" applyNumberFormat="1">
      <alignment horizontal="center" shrinkToFit="0" vertical="center" wrapText="1"/>
    </xf>
    <xf borderId="0" fillId="23" fontId="14" numFmtId="0" xfId="0" applyAlignment="1" applyFont="1">
      <alignment shrinkToFit="0" vertical="center" wrapText="0"/>
    </xf>
    <xf borderId="0" fillId="23" fontId="14" numFmtId="0" xfId="0" applyAlignment="1" applyFont="1">
      <alignment readingOrder="0" shrinkToFit="0" vertical="center" wrapText="0"/>
    </xf>
    <xf borderId="0" fillId="9" fontId="9" numFmtId="0" xfId="0" applyAlignment="1" applyFont="1">
      <alignment horizontal="left" shrinkToFit="0" vertical="center" wrapText="1"/>
    </xf>
    <xf borderId="0" fillId="9" fontId="11" numFmtId="0" xfId="0" applyAlignment="1" applyFont="1">
      <alignment shrinkToFit="0" vertical="center" wrapText="0"/>
    </xf>
    <xf borderId="0" fillId="23" fontId="11" numFmtId="0" xfId="0" applyAlignment="1" applyFont="1">
      <alignment shrinkToFit="0" vertical="center" wrapText="0"/>
    </xf>
    <xf borderId="0" fillId="9" fontId="23" numFmtId="0" xfId="0" applyAlignment="1" applyFont="1">
      <alignment horizontal="center" readingOrder="0" shrinkToFit="0" vertical="center" wrapText="1"/>
    </xf>
    <xf borderId="0" fillId="23" fontId="20" numFmtId="164" xfId="0" applyAlignment="1" applyFont="1" applyNumberFormat="1">
      <alignment horizontal="center" shrinkToFit="0" vertical="center" wrapText="1"/>
    </xf>
    <xf borderId="0" fillId="23" fontId="11" numFmtId="0" xfId="0" applyAlignment="1" applyFont="1">
      <alignment horizontal="center" shrinkToFit="0" vertical="center" wrapText="1"/>
    </xf>
    <xf borderId="0" fillId="23" fontId="11" numFmtId="164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24" numFmtId="0" xfId="0" applyAlignment="1" applyFont="1">
      <alignment readingOrder="0"/>
    </xf>
    <xf borderId="0" fillId="0" fontId="25" numFmtId="0" xfId="0" applyAlignment="1" applyFont="1">
      <alignment readingOrder="0"/>
    </xf>
    <xf borderId="0" fillId="9" fontId="10" numFmtId="0" xfId="0" applyAlignment="1" applyFont="1">
      <alignment vertical="center"/>
    </xf>
    <xf borderId="0" fillId="0" fontId="25" numFmtId="2" xfId="0" applyAlignment="1" applyFont="1" applyNumberFormat="1">
      <alignment horizontal="center"/>
    </xf>
    <xf borderId="0" fillId="0" fontId="25" numFmtId="2" xfId="0" applyAlignment="1" applyFont="1" applyNumberFormat="1">
      <alignment readingOrder="0"/>
    </xf>
    <xf borderId="0" fillId="17" fontId="10" numFmtId="0" xfId="0" applyAlignment="1" applyFont="1">
      <alignment shrinkToFit="0" vertical="center" wrapText="1"/>
    </xf>
    <xf borderId="0" fillId="0" fontId="25" numFmtId="2" xfId="0" applyFont="1" applyNumberFormat="1"/>
    <xf borderId="0" fillId="17" fontId="10" numFmtId="0" xfId="0" applyAlignment="1" applyFont="1">
      <alignment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10" numFmtId="0" xfId="0" applyAlignment="1" applyFont="1">
      <alignment shrinkToFit="0" vertical="center" wrapText="1"/>
    </xf>
    <xf borderId="0" fillId="0" fontId="25" numFmtId="0" xfId="0" applyFont="1"/>
    <xf borderId="0" fillId="0" fontId="25" numFmtId="0" xfId="0" applyAlignment="1" applyFont="1">
      <alignment horizontal="center"/>
    </xf>
    <xf borderId="0" fillId="9" fontId="14" numFmtId="0" xfId="0" applyAlignment="1" applyFont="1">
      <alignment horizontal="right" vertical="bottom"/>
    </xf>
    <xf borderId="0" fillId="9" fontId="14" numFmtId="2" xfId="0" applyAlignment="1" applyFont="1" applyNumberFormat="1">
      <alignment horizontal="right" vertical="bottom"/>
    </xf>
    <xf borderId="0" fillId="9" fontId="26" numFmtId="0" xfId="0" applyAlignment="1" applyFont="1">
      <alignment horizontal="center" vertical="bottom"/>
    </xf>
    <xf borderId="0" fillId="9" fontId="12" numFmtId="0" xfId="0" applyAlignment="1" applyFont="1">
      <alignment vertical="bottom"/>
    </xf>
    <xf borderId="0" fillId="9" fontId="26" numFmtId="0" xfId="0" applyAlignment="1" applyFont="1">
      <alignment vertical="bottom"/>
    </xf>
    <xf borderId="0" fillId="9" fontId="10" numFmtId="0" xfId="0" applyAlignment="1" applyFont="1">
      <alignment vertical="bottom"/>
    </xf>
    <xf borderId="0" fillId="9" fontId="10" numFmtId="0" xfId="0" applyAlignment="1" applyFont="1">
      <alignment horizontal="center" vertical="bottom"/>
    </xf>
    <xf borderId="0" fillId="9" fontId="27" numFmtId="0" xfId="0" applyAlignment="1" applyFont="1">
      <alignment horizontal="center" vertical="bottom"/>
    </xf>
    <xf borderId="0" fillId="9" fontId="27" numFmtId="0" xfId="0" applyAlignment="1" applyFont="1">
      <alignment vertical="bottom"/>
    </xf>
    <xf borderId="0" fillId="9" fontId="10" numFmtId="0" xfId="0" applyAlignment="1" applyFont="1">
      <alignment horizontal="center" readingOrder="0" vertical="bottom"/>
    </xf>
    <xf borderId="0" fillId="9" fontId="14" numFmtId="0" xfId="0" applyAlignment="1" applyFont="1">
      <alignment vertical="bottom"/>
    </xf>
    <xf borderId="0" fillId="9" fontId="10" numFmtId="0" xfId="0" applyAlignment="1" applyFont="1">
      <alignment readingOrder="0" vertical="bottom"/>
    </xf>
    <xf borderId="0" fillId="9" fontId="25" numFmtId="0" xfId="0" applyFont="1"/>
    <xf borderId="0" fillId="0" fontId="25" numFmtId="0" xfId="0" applyAlignment="1" applyFont="1">
      <alignment readingOrder="0" shrinkToFit="0" wrapText="1"/>
    </xf>
    <xf borderId="0" fillId="24" fontId="28" numFmtId="0" xfId="0" applyAlignment="1" applyFill="1" applyFont="1">
      <alignment horizontal="center"/>
    </xf>
    <xf borderId="0" fillId="24" fontId="28" numFmtId="0" xfId="0" applyAlignment="1" applyFont="1">
      <alignment horizontal="center" readingOrder="0"/>
    </xf>
    <xf borderId="0" fillId="24" fontId="29" numFmtId="2" xfId="0" applyAlignment="1" applyFont="1" applyNumberFormat="1">
      <alignment horizontal="center" readingOrder="0" vertical="center"/>
    </xf>
    <xf borderId="0" fillId="24" fontId="29" numFmtId="2" xfId="0" applyAlignment="1" applyFont="1" applyNumberFormat="1">
      <alignment horizontal="center" readingOrder="0"/>
    </xf>
    <xf borderId="0" fillId="24" fontId="29" numFmtId="0" xfId="0" applyAlignment="1" applyFont="1">
      <alignment horizontal="center" readingOrder="0"/>
    </xf>
    <xf borderId="0" fillId="24" fontId="29" numFmtId="0" xfId="0" applyAlignment="1" applyFont="1">
      <alignment horizontal="center"/>
    </xf>
    <xf borderId="0" fillId="24" fontId="30" numFmtId="0" xfId="0" applyAlignment="1" applyFont="1">
      <alignment horizontal="center" readingOrder="0"/>
    </xf>
    <xf borderId="0" fillId="25" fontId="14" numFmtId="0" xfId="0" applyAlignment="1" applyFill="1" applyFont="1">
      <alignment vertical="bottom"/>
    </xf>
    <xf borderId="0" fillId="25" fontId="14" numFmtId="0" xfId="0" applyAlignment="1" applyFont="1">
      <alignment readingOrder="0" vertical="bottom"/>
    </xf>
    <xf borderId="0" fillId="25" fontId="11" numFmtId="2" xfId="0" applyAlignment="1" applyFont="1" applyNumberFormat="1">
      <alignment horizontal="center" readingOrder="0" vertical="center"/>
    </xf>
    <xf borderId="0" fillId="25" fontId="14" numFmtId="2" xfId="0" applyAlignment="1" applyFont="1" applyNumberFormat="1">
      <alignment horizontal="center" readingOrder="0" vertical="center"/>
    </xf>
    <xf borderId="0" fillId="25" fontId="14" numFmtId="0" xfId="0" applyAlignment="1" applyFont="1">
      <alignment horizontal="center" readingOrder="0" vertical="center"/>
    </xf>
    <xf borderId="0" fillId="9" fontId="14" numFmtId="0" xfId="0" applyAlignment="1" applyFont="1">
      <alignment readingOrder="0" vertical="bottom"/>
    </xf>
    <xf borderId="0" fillId="9" fontId="11" numFmtId="2" xfId="0" applyAlignment="1" applyFont="1" applyNumberFormat="1">
      <alignment horizontal="center" readingOrder="0" vertical="center"/>
    </xf>
    <xf borderId="0" fillId="9" fontId="14" numFmtId="2" xfId="0" applyAlignment="1" applyFont="1" applyNumberFormat="1">
      <alignment horizontal="center" readingOrder="0" vertical="center"/>
    </xf>
    <xf borderId="0" fillId="9" fontId="14" numFmtId="0" xfId="0" applyAlignment="1" applyFont="1">
      <alignment horizontal="center" readingOrder="0" vertical="center"/>
    </xf>
    <xf borderId="0" fillId="25" fontId="31" numFmtId="0" xfId="0" applyAlignment="1" applyFont="1">
      <alignment readingOrder="0" vertical="bottom"/>
    </xf>
    <xf borderId="0" fillId="9" fontId="31" numFmtId="0" xfId="0" applyAlignment="1" applyFont="1">
      <alignment readingOrder="0" vertical="bottom"/>
    </xf>
    <xf borderId="0" fillId="25" fontId="14" numFmtId="164" xfId="0" applyAlignment="1" applyFont="1" applyNumberFormat="1">
      <alignment horizontal="center" readingOrder="0" vertical="center"/>
    </xf>
    <xf borderId="0" fillId="0" fontId="14" numFmtId="164" xfId="0" applyAlignment="1" applyFont="1" applyNumberFormat="1">
      <alignment horizontal="center" readingOrder="0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CCA677"/>
          <bgColor rgb="FFCCA677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2EB"/>
          <bgColor rgb="FFF8F2EB"/>
        </patternFill>
      </fill>
      <border/>
    </dxf>
  </dxfs>
  <tableStyles count="4">
    <tableStyle count="3" pivot="0" name="P1-style">
      <tableStyleElement dxfId="1" type="headerRow"/>
      <tableStyleElement dxfId="2" type="firstRowStripe"/>
      <tableStyleElement dxfId="3" type="secondRowStripe"/>
    </tableStyle>
    <tableStyle count="3" pivot="0" name="P2-style">
      <tableStyleElement dxfId="1" type="headerRow"/>
      <tableStyleElement dxfId="2" type="firstRowStripe"/>
      <tableStyleElement dxfId="3" type="secondRowStripe"/>
    </tableStyle>
    <tableStyle count="3" pivot="0" name="P3-style">
      <tableStyleElement dxfId="1" type="headerRow"/>
      <tableStyleElement dxfId="2" type="firstRowStripe"/>
      <tableStyleElement dxfId="3" type="secondRowStripe"/>
    </tableStyle>
    <tableStyle count="3" pivot="0" name="P4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X36" displayName="Table_1" name="Table_1" id="1">
  <tableColumns count="2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</tableColumns>
  <tableStyleInfo name="P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1:X36" displayName="Table_2" name="Table_2" id="2">
  <tableColumns count="2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</tableColumns>
  <tableStyleInfo name="P2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A1:Z36" displayName="Table_3" name="Table_3" id="3">
  <tableColumns count="2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</tableColumns>
  <tableStyleInfo name="P3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A1:Z36" displayName="Table_4" name="Table_4" id="4">
  <tableColumns count="2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</tableColumns>
  <tableStyleInfo name="P4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pt.wikipedia.org/wiki/L%C3%ADngua_bumthang" TargetMode="External"/><Relationship Id="rId22" Type="http://schemas.openxmlformats.org/officeDocument/2006/relationships/hyperlink" Target="https://pt.wikipedia.org/w/index.php?title=L%C3%ADngua_Ngoni" TargetMode="External"/><Relationship Id="rId21" Type="http://schemas.openxmlformats.org/officeDocument/2006/relationships/hyperlink" Target="https://pt.wikipedia.org/wiki/L%C3%ADngua_kano%C3%AA" TargetMode="External"/><Relationship Id="rId24" Type="http://schemas.openxmlformats.org/officeDocument/2006/relationships/hyperlink" Target="https://pt.wikipedia.org/wiki/L%C3%ADngua_garo" TargetMode="External"/><Relationship Id="rId23" Type="http://schemas.openxmlformats.org/officeDocument/2006/relationships/hyperlink" Target="https://pt.wikipedia.org/wiki/L%C3%ADngua_yat%C3%AA" TargetMode="External"/><Relationship Id="rId1" Type="http://schemas.openxmlformats.org/officeDocument/2006/relationships/hyperlink" Target="https://pt.wikipedia.org/wiki/S%C3%A1mi_do_Norte" TargetMode="External"/><Relationship Id="rId2" Type="http://schemas.openxmlformats.org/officeDocument/2006/relationships/hyperlink" Target="https://pt.wikipedia.org/wiki/L%C3%ADngua_mundurucu" TargetMode="External"/><Relationship Id="rId3" Type="http://schemas.openxmlformats.org/officeDocument/2006/relationships/hyperlink" Target="https://pt.wikipedia.org/wiki/L%C3%ADngua_Katukina-Kanamari" TargetMode="External"/><Relationship Id="rId4" Type="http://schemas.openxmlformats.org/officeDocument/2006/relationships/hyperlink" Target="https://pt.wikipedia.org/wiki/L%C3%ADngua_Tapayuna_(Kajkwakratxi)" TargetMode="External"/><Relationship Id="rId9" Type="http://schemas.openxmlformats.org/officeDocument/2006/relationships/hyperlink" Target="https://pt.wikipedia.org/wiki/L%C3%ADngua_waimiri-atroari" TargetMode="External"/><Relationship Id="rId26" Type="http://schemas.openxmlformats.org/officeDocument/2006/relationships/hyperlink" Target="https://pt.wikipedia.org/wiki/L%C3%ADngua_juruna" TargetMode="External"/><Relationship Id="rId25" Type="http://schemas.openxmlformats.org/officeDocument/2006/relationships/hyperlink" Target="https://pt.wikipedia.org/wiki/L%C3%ADngua_laociana" TargetMode="External"/><Relationship Id="rId28" Type="http://schemas.openxmlformats.org/officeDocument/2006/relationships/hyperlink" Target="https://pt.wikipedia.org/wiki/L%C3%ADngua_cantonesa" TargetMode="External"/><Relationship Id="rId27" Type="http://schemas.openxmlformats.org/officeDocument/2006/relationships/hyperlink" Target="https://pt.wikipedia.org/wiki/L%C3%ADngua_manesa" TargetMode="External"/><Relationship Id="rId5" Type="http://schemas.openxmlformats.org/officeDocument/2006/relationships/hyperlink" Target="https://pt.wikipedia.org/wiki/Lingua_panar%C3%A1" TargetMode="External"/><Relationship Id="rId6" Type="http://schemas.openxmlformats.org/officeDocument/2006/relationships/hyperlink" Target="https://pt.wikipedia.org/wiki/L%C3%ADngua_acunts%C3%BA" TargetMode="External"/><Relationship Id="rId29" Type="http://schemas.openxmlformats.org/officeDocument/2006/relationships/hyperlink" Target="https://pt.wikipedia.org/wiki/L%C3%ADngua_iorub%C3%A1" TargetMode="External"/><Relationship Id="rId7" Type="http://schemas.openxmlformats.org/officeDocument/2006/relationships/hyperlink" Target="https://pt.wikipedia.org/wiki/L%C3%ADngua_indon%C3%A9sia" TargetMode="External"/><Relationship Id="rId8" Type="http://schemas.openxmlformats.org/officeDocument/2006/relationships/hyperlink" Target="https://pt.wikipedia.org/wiki/L%C3%ADngua_maxacali" TargetMode="External"/><Relationship Id="rId31" Type="http://schemas.openxmlformats.org/officeDocument/2006/relationships/hyperlink" Target="https://pt.wikipedia.org/wiki/L%C3%ADngua_havaiana" TargetMode="External"/><Relationship Id="rId30" Type="http://schemas.openxmlformats.org/officeDocument/2006/relationships/hyperlink" Target="https://pt.wikipedia.org/wiki/L%C3%ADngua_Mebengokre" TargetMode="External"/><Relationship Id="rId11" Type="http://schemas.openxmlformats.org/officeDocument/2006/relationships/hyperlink" Target="https://pt.wikipedia.org/wiki/L%C3%ADngua_macua" TargetMode="External"/><Relationship Id="rId33" Type="http://schemas.openxmlformats.org/officeDocument/2006/relationships/hyperlink" Target="https://pt.wikipedia.org/wiki/L%C3%ADngua_saban%C3%AA" TargetMode="External"/><Relationship Id="rId10" Type="http://schemas.openxmlformats.org/officeDocument/2006/relationships/hyperlink" Target="https://pt.wikipedia.org/wiki/L%C3%ADngua_bengali" TargetMode="External"/><Relationship Id="rId32" Type="http://schemas.openxmlformats.org/officeDocument/2006/relationships/hyperlink" Target="https://pt.wikipedia.org/wiki/Japhug" TargetMode="External"/><Relationship Id="rId13" Type="http://schemas.openxmlformats.org/officeDocument/2006/relationships/hyperlink" Target="https://pt.wikipedia.org/wiki/L%C3%ADngua_t%C3%A2mil" TargetMode="External"/><Relationship Id="rId35" Type="http://schemas.openxmlformats.org/officeDocument/2006/relationships/hyperlink" Target="https://pt.wikipedia.org/wiki/L%C3%ADngua_tuyuka" TargetMode="External"/><Relationship Id="rId12" Type="http://schemas.openxmlformats.org/officeDocument/2006/relationships/hyperlink" Target="https://pt.wikipedia.org/wiki/L%C3%ADngua_cass%C3%BAbia" TargetMode="External"/><Relationship Id="rId34" Type="http://schemas.openxmlformats.org/officeDocument/2006/relationships/hyperlink" Target="https://pt.wikipedia.org/wiki/L%C3%ADngua_zulu" TargetMode="External"/><Relationship Id="rId15" Type="http://schemas.openxmlformats.org/officeDocument/2006/relationships/hyperlink" Target="https://pt.wikipedia.org/wiki/L%C3%ADngua_alamblak" TargetMode="External"/><Relationship Id="rId14" Type="http://schemas.openxmlformats.org/officeDocument/2006/relationships/hyperlink" Target="https://pt.wikipedia.org/wiki/L%C3%ADngua_umbundo" TargetMode="External"/><Relationship Id="rId36" Type="http://schemas.openxmlformats.org/officeDocument/2006/relationships/drawing" Target="../drawings/drawing2.xml"/><Relationship Id="rId17" Type="http://schemas.openxmlformats.org/officeDocument/2006/relationships/hyperlink" Target="https://pt.wikipedia.org/wiki/L%C3%ADngua_matis" TargetMode="External"/><Relationship Id="rId16" Type="http://schemas.openxmlformats.org/officeDocument/2006/relationships/hyperlink" Target="https://pt.wikipedia.org/wiki/L%C3%ADngua_bambara" TargetMode="External"/><Relationship Id="rId19" Type="http://schemas.openxmlformats.org/officeDocument/2006/relationships/hyperlink" Target="https://pt.wikipedia.org/wiki/L%C3%ADngua_canaresa" TargetMode="External"/><Relationship Id="rId18" Type="http://schemas.openxmlformats.org/officeDocument/2006/relationships/hyperlink" Target="https://pt.wikipedia.org/wiki/Crioulo_de_Dam%C3%A3o_e_Diu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1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2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3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4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27.5"/>
    <col customWidth="1" min="2" max="2" width="20.63"/>
    <col customWidth="1" min="3" max="3" width="11.13"/>
    <col customWidth="1" min="4" max="4" width="28.63"/>
    <col customWidth="1" min="6" max="6" width="21.25"/>
    <col customWidth="1" min="7" max="7" width="12.25"/>
    <col customWidth="1" min="8" max="8" width="18.0"/>
    <col customWidth="1" min="18" max="18" width="16.25"/>
    <col customWidth="1" min="20" max="20" width="16.25"/>
    <col customWidth="1" min="23" max="23" width="22.13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8" t="s">
        <v>22</v>
      </c>
    </row>
    <row r="2">
      <c r="A2" s="9" t="s">
        <v>23</v>
      </c>
      <c r="B2" s="10" t="s">
        <v>24</v>
      </c>
      <c r="C2" s="11" t="s">
        <v>25</v>
      </c>
      <c r="D2" s="12" t="s">
        <v>26</v>
      </c>
      <c r="E2" s="13">
        <v>16.958333333333332</v>
      </c>
      <c r="F2" s="14" t="str">
        <f>VLOOKUP(A2,'Obelepédia'!A:B,2,FALSE)</f>
        <v>Língua acuntsú</v>
      </c>
      <c r="G2" s="15">
        <f>VLOOKUP(A2,'Obelepédia'!A:E,5,FALSE)</f>
        <v>28</v>
      </c>
      <c r="H2" s="16" t="str">
        <f>VLOOKUP(A2,Rolezinho!A:C,3,FALSE)</f>
        <v>Kitangana - Fitíu</v>
      </c>
      <c r="I2" s="17">
        <f>IFERROR(VLOOKUP(H2,Rolezinho!C:F,MATCH("Total dos Jurados (normalizada)",Rolezinho!C$1:W$1,0),FALSE), "--")</f>
        <v>52.2</v>
      </c>
      <c r="J2" s="18">
        <f>IFERROR(VLOOKUP(H2,Rolezinho!C:Z,MATCH("Total dos Times (normalizada)",Rolezinho!C$1:W$1,0),FALSE), "--")</f>
        <v>18.85714286</v>
      </c>
      <c r="K2" s="17">
        <f>VLOOKUP(A2,Rolezinho!A:B,2,FALSE)</f>
        <v>10</v>
      </c>
      <c r="L2" s="19">
        <f t="shared" ref="L2:L36" si="2">SUM(I2:K2)</f>
        <v>81.05714286</v>
      </c>
      <c r="M2" s="20">
        <f t="shared" ref="M2:P2" si="1">VLOOKUP($A2,indirect("P" &amp; RIGHT(LEFT(M$1,10),1) &amp; "!A:B"),2,FALSE)</f>
        <v>27</v>
      </c>
      <c r="N2" s="20">
        <f t="shared" si="1"/>
        <v>0</v>
      </c>
      <c r="O2" s="20">
        <f t="shared" si="1"/>
        <v>13.5</v>
      </c>
      <c r="P2" s="20">
        <f t="shared" si="1"/>
        <v>9</v>
      </c>
      <c r="Q2" s="21">
        <f t="shared" ref="Q2:Q36" si="4">SUM(M2:P2)</f>
        <v>49.5</v>
      </c>
      <c r="R2" s="22" t="str">
        <f>IFERROR(LEFT(VLOOKUP(A2,'D Geral'!A:B,2,FALSE),6), "--")</f>
        <v>Time B</v>
      </c>
      <c r="S2" s="23">
        <f>IFERROR(VLOOKUP(VLOOKUP(A2,'D Geral'!A:B,2,FALSE),'D Geral'!B:C,2,FALSE), "--")</f>
        <v>62.5</v>
      </c>
      <c r="T2" s="24" t="str">
        <f>IFERROR(LEFT(VLOOKUP(A2,'D Final'!A:B,2,FALSE),10), "--")</f>
        <v>EBA Time 1</v>
      </c>
      <c r="U2" s="23">
        <f>IFERROR(VLOOKUP(VLOOKUP(A2,'D Final'!A:B,2,FALSE),'D Final'!B:C,2,FALSE), "--")</f>
        <v>12</v>
      </c>
      <c r="V2" s="25">
        <f t="shared" ref="V2:V36" si="5">SUM(S2,U2)</f>
        <v>74.5</v>
      </c>
      <c r="W2" s="26">
        <f t="shared" ref="W2:W36" si="6">SUM(E2,G2,L2,Q2,V2)</f>
        <v>250.0154762</v>
      </c>
    </row>
    <row r="3">
      <c r="A3" s="27" t="s">
        <v>27</v>
      </c>
      <c r="B3" s="28" t="s">
        <v>28</v>
      </c>
      <c r="C3" s="29" t="s">
        <v>25</v>
      </c>
      <c r="D3" s="30" t="s">
        <v>29</v>
      </c>
      <c r="E3" s="13">
        <v>14.041666666666668</v>
      </c>
      <c r="F3" s="31" t="str">
        <f>VLOOKUP(A3,'Obelepédia'!A:B,2,FALSE)</f>
        <v>Língua Tapayuna</v>
      </c>
      <c r="G3" s="15">
        <f>VLOOKUP(A3,'Obelepédia'!A:E,5,FALSE)</f>
        <v>28</v>
      </c>
      <c r="H3" s="16" t="str">
        <f>VLOOKUP(A3,Rolezinho!A:C,3,FALSE)</f>
        <v>Kamulundu - Kinjenje</v>
      </c>
      <c r="I3" s="17">
        <f>IFERROR(VLOOKUP(H3,Rolezinho!C:F,MATCH("Total dos Jurados (normalizada)",Rolezinho!C$1:W$1,0),FALSE), "--")</f>
        <v>47.4</v>
      </c>
      <c r="J3" s="18">
        <f>IFERROR(VLOOKUP(H3,Rolezinho!C:Z,MATCH("Total dos Times (normalizada)",Rolezinho!C$1:W$1,0),FALSE), "--")</f>
        <v>17.42857143</v>
      </c>
      <c r="K3" s="17">
        <f>VLOOKUP(A3,Rolezinho!A:B,2,FALSE)</f>
        <v>9</v>
      </c>
      <c r="L3" s="19">
        <f t="shared" si="2"/>
        <v>73.82857143</v>
      </c>
      <c r="M3" s="32">
        <f t="shared" ref="M3:P3" si="3">VLOOKUP($A3,indirect("P" &amp; RIGHT(LEFT(M$1,10),1) &amp; "!A:B"),2,FALSE)</f>
        <v>28</v>
      </c>
      <c r="N3" s="20">
        <f t="shared" si="3"/>
        <v>4.5</v>
      </c>
      <c r="O3" s="20">
        <f t="shared" si="3"/>
        <v>10</v>
      </c>
      <c r="P3" s="20">
        <f t="shared" si="3"/>
        <v>13</v>
      </c>
      <c r="Q3" s="21">
        <f t="shared" si="4"/>
        <v>55.5</v>
      </c>
      <c r="R3" s="33" t="str">
        <f>IFERROR(LEFT(VLOOKUP(A3,'D Geral'!A:B,2,FALSE),6), "--")</f>
        <v>Time C</v>
      </c>
      <c r="S3" s="23">
        <f>IFERROR(VLOOKUP(VLOOKUP(A3,'D Geral'!A:B,2,FALSE),'D Geral'!B:C,2,FALSE), "--")</f>
        <v>65.41666667</v>
      </c>
      <c r="T3" s="23" t="str">
        <f>IFERROR(LEFT(VLOOKUP(A3,'D Final'!A:B,2,FALSE),10), "--")</f>
        <v>--</v>
      </c>
      <c r="U3" s="23" t="str">
        <f>IFERROR(VLOOKUP(VLOOKUP(A3,'D Final'!A:B,2,FALSE),'D Final'!B:C,2,FALSE), "--")</f>
        <v>--</v>
      </c>
      <c r="V3" s="25">
        <f t="shared" si="5"/>
        <v>65.41666667</v>
      </c>
      <c r="W3" s="26">
        <f t="shared" si="6"/>
        <v>236.7869048</v>
      </c>
    </row>
    <row r="4">
      <c r="A4" s="34" t="s">
        <v>30</v>
      </c>
      <c r="B4" s="10" t="s">
        <v>31</v>
      </c>
      <c r="C4" s="11" t="s">
        <v>32</v>
      </c>
      <c r="D4" s="12" t="s">
        <v>33</v>
      </c>
      <c r="E4" s="13">
        <v>16.604166666666668</v>
      </c>
      <c r="F4" s="14" t="str">
        <f>VLOOKUP(A4,'Obelepédia'!A:B,2,FALSE)</f>
        <v>Língua Alamblak</v>
      </c>
      <c r="G4" s="15">
        <f>VLOOKUP(A4,'Obelepédia'!A:E,5,FALSE)</f>
        <v>26</v>
      </c>
      <c r="H4" s="16" t="str">
        <f>VLOOKUP(A4,Rolezinho!A:C,3,FALSE)</f>
        <v>Masanganu - Ndunge</v>
      </c>
      <c r="I4" s="17">
        <f>IFERROR(VLOOKUP(H4,Rolezinho!C:F,MATCH("Total dos Jurados (normalizada)",Rolezinho!C$1:W$1,0),FALSE), "--")</f>
        <v>52.8</v>
      </c>
      <c r="J4" s="18">
        <f>IFERROR(VLOOKUP(H4,Rolezinho!C:Z,MATCH("Total dos Times (normalizada)",Rolezinho!C$1:W$1,0),FALSE), "--")</f>
        <v>19.42857143</v>
      </c>
      <c r="K4" s="17">
        <f>VLOOKUP(A4,Rolezinho!A:B,2,FALSE)</f>
        <v>10</v>
      </c>
      <c r="L4" s="19">
        <f t="shared" si="2"/>
        <v>82.22857143</v>
      </c>
      <c r="M4" s="20">
        <f t="shared" ref="M4:P4" si="7">VLOOKUP($A4,indirect("P" &amp; RIGHT(LEFT(M$1,10),1) &amp; "!A:B"),2,FALSE)</f>
        <v>0</v>
      </c>
      <c r="N4" s="20">
        <f t="shared" si="7"/>
        <v>0</v>
      </c>
      <c r="O4" s="32">
        <f t="shared" si="7"/>
        <v>19</v>
      </c>
      <c r="P4" s="20">
        <f t="shared" si="7"/>
        <v>22</v>
      </c>
      <c r="Q4" s="21">
        <f t="shared" si="4"/>
        <v>41</v>
      </c>
      <c r="R4" s="22" t="str">
        <f>IFERROR(LEFT(VLOOKUP(A4,'D Geral'!A:B,2,FALSE),6), "--")</f>
        <v>Time E</v>
      </c>
      <c r="S4" s="23">
        <f>IFERROR(VLOOKUP(VLOOKUP(A4,'D Geral'!A:B,2,FALSE),'D Geral'!B:C,2,FALSE), "--")</f>
        <v>57.08333333</v>
      </c>
      <c r="T4" s="24" t="str">
        <f>IFERROR(LEFT(VLOOKUP(A4,'D Final'!A:B,2,FALSE),10), "--")</f>
        <v>EBA Time 1</v>
      </c>
      <c r="U4" s="23">
        <f>IFERROR(VLOOKUP(VLOOKUP(A4,'D Final'!A:B,2,FALSE),'D Final'!B:C,2,FALSE), "--")</f>
        <v>12</v>
      </c>
      <c r="V4" s="25">
        <f t="shared" si="5"/>
        <v>69.08333333</v>
      </c>
      <c r="W4" s="26">
        <f t="shared" si="6"/>
        <v>234.9160714</v>
      </c>
    </row>
    <row r="5">
      <c r="A5" s="27" t="s">
        <v>34</v>
      </c>
      <c r="B5" s="28" t="s">
        <v>35</v>
      </c>
      <c r="C5" s="29" t="s">
        <v>32</v>
      </c>
      <c r="D5" s="30" t="s">
        <v>36</v>
      </c>
      <c r="E5" s="13">
        <v>17.791666666666668</v>
      </c>
      <c r="F5" s="31" t="str">
        <f>VLOOKUP(A5,'Obelepédia'!A:B,2,FALSE)</f>
        <v>Língua sámi do norte</v>
      </c>
      <c r="G5" s="15">
        <f>VLOOKUP(A5,'Obelepédia'!A:E,5,FALSE)</f>
        <v>30</v>
      </c>
      <c r="H5" s="35" t="str">
        <f>VLOOKUP(A5,Rolezinho!A:C,3,FALSE)</f>
        <v>Kubanza - Mufufu</v>
      </c>
      <c r="I5" s="17">
        <f>IFERROR(VLOOKUP(H5,Rolezinho!C:F,MATCH("Total dos Jurados (normalizada)",Rolezinho!C$1:W$1,0),FALSE), "--")</f>
        <v>54.6</v>
      </c>
      <c r="J5" s="18">
        <f>IFERROR(VLOOKUP(H5,Rolezinho!C:Z,MATCH("Total dos Times (normalizada)",Rolezinho!C$1:W$1,0),FALSE), "--")</f>
        <v>17.57142857</v>
      </c>
      <c r="K5" s="17">
        <f>VLOOKUP(A5,Rolezinho!A:B,2,FALSE)</f>
        <v>10</v>
      </c>
      <c r="L5" s="19">
        <f t="shared" si="2"/>
        <v>82.17142857</v>
      </c>
      <c r="M5" s="20">
        <f t="shared" ref="M5:P5" si="8">VLOOKUP($A5,indirect("P" &amp; RIGHT(LEFT(M$1,10),1) &amp; "!A:B"),2,FALSE)</f>
        <v>0</v>
      </c>
      <c r="N5" s="20">
        <f t="shared" si="8"/>
        <v>0</v>
      </c>
      <c r="O5" s="20">
        <f t="shared" si="8"/>
        <v>16</v>
      </c>
      <c r="P5" s="20">
        <f t="shared" si="8"/>
        <v>6</v>
      </c>
      <c r="Q5" s="21">
        <f t="shared" si="4"/>
        <v>22</v>
      </c>
      <c r="R5" s="33" t="str">
        <f>IFERROR(LEFT(VLOOKUP(A5,'D Geral'!A:B,2,FALSE),6), "--")</f>
        <v>Time D</v>
      </c>
      <c r="S5" s="23">
        <f>IFERROR(VLOOKUP(VLOOKUP(A5,'D Geral'!A:B,2,FALSE),'D Geral'!B:C,2,FALSE), "--")</f>
        <v>67.08333333</v>
      </c>
      <c r="T5" s="24" t="str">
        <f>IFERROR(LEFT(VLOOKUP(A5,'D Final'!A:B,2,FALSE),10), "--")</f>
        <v>CDF Time 1</v>
      </c>
      <c r="U5" s="23">
        <f>IFERROR(VLOOKUP(VLOOKUP(A5,'D Final'!A:B,2,FALSE),'D Final'!B:C,2,FALSE), "--")</f>
        <v>12</v>
      </c>
      <c r="V5" s="25">
        <f t="shared" si="5"/>
        <v>79.08333333</v>
      </c>
      <c r="W5" s="26">
        <f t="shared" si="6"/>
        <v>231.0464286</v>
      </c>
    </row>
    <row r="6">
      <c r="A6" s="36" t="s">
        <v>37</v>
      </c>
      <c r="B6" s="10" t="s">
        <v>38</v>
      </c>
      <c r="C6" s="11" t="s">
        <v>32</v>
      </c>
      <c r="D6" s="12" t="s">
        <v>39</v>
      </c>
      <c r="E6" s="13">
        <v>18.0625</v>
      </c>
      <c r="F6" s="31" t="str">
        <f>VLOOKUP(A6,'Obelepédia'!A:B,2,FALSE)</f>
        <v>Língua cassúbia</v>
      </c>
      <c r="G6" s="15">
        <f>VLOOKUP(A6,'Obelepédia'!A:E,5,FALSE)</f>
        <v>26</v>
      </c>
      <c r="H6" s="35" t="str">
        <f>VLOOKUP(A6,Rolezinho!A:C,3,FALSE)</f>
        <v>Masanganu - Ndumba</v>
      </c>
      <c r="I6" s="17">
        <f>IFERROR(VLOOKUP(H6,Rolezinho!C:F,MATCH("Total dos Jurados (normalizada)",Rolezinho!C$1:W$1,0),FALSE), "--")</f>
        <v>55.2</v>
      </c>
      <c r="J6" s="18">
        <f>IFERROR(VLOOKUP(H6,Rolezinho!C:Z,MATCH("Total dos Times (normalizada)",Rolezinho!C$1:W$1,0),FALSE), "--")</f>
        <v>19.14285714</v>
      </c>
      <c r="K6" s="17">
        <f>VLOOKUP(A6,Rolezinho!A:B,2,FALSE)</f>
        <v>10</v>
      </c>
      <c r="L6" s="19">
        <f t="shared" si="2"/>
        <v>84.34285714</v>
      </c>
      <c r="M6" s="20">
        <f t="shared" ref="M6:P6" si="9">VLOOKUP($A6,indirect("P" &amp; RIGHT(LEFT(M$1,10),1) &amp; "!A:B"),2,FALSE)</f>
        <v>0</v>
      </c>
      <c r="N6" s="20">
        <f t="shared" si="9"/>
        <v>0</v>
      </c>
      <c r="O6" s="20">
        <f t="shared" si="9"/>
        <v>12.5</v>
      </c>
      <c r="P6" s="20">
        <f t="shared" si="9"/>
        <v>18</v>
      </c>
      <c r="Q6" s="21">
        <f t="shared" si="4"/>
        <v>30.5</v>
      </c>
      <c r="R6" s="22" t="str">
        <f>IFERROR(LEFT(VLOOKUP(A6,'D Geral'!A:B,2,FALSE),6), "--")</f>
        <v>Time A</v>
      </c>
      <c r="S6" s="23">
        <f>IFERROR(VLOOKUP(VLOOKUP(A6,'D Geral'!A:B,2,FALSE),'D Geral'!B:C,2,FALSE), "--")</f>
        <v>60</v>
      </c>
      <c r="T6" s="24" t="str">
        <f>IFERROR(LEFT(VLOOKUP(A6,'D Final'!A:B,2,FALSE),10), "--")</f>
        <v>EBA Time 2</v>
      </c>
      <c r="U6" s="23">
        <f>IFERROR(VLOOKUP(VLOOKUP(A6,'D Final'!A:B,2,FALSE),'D Final'!B:C,2,FALSE), "--")</f>
        <v>11.75</v>
      </c>
      <c r="V6" s="25">
        <f t="shared" si="5"/>
        <v>71.75</v>
      </c>
      <c r="W6" s="26">
        <f t="shared" si="6"/>
        <v>230.6553571</v>
      </c>
    </row>
    <row r="7">
      <c r="A7" s="37" t="s">
        <v>40</v>
      </c>
      <c r="B7" s="28" t="s">
        <v>41</v>
      </c>
      <c r="C7" s="29" t="s">
        <v>32</v>
      </c>
      <c r="D7" s="30" t="s">
        <v>42</v>
      </c>
      <c r="E7" s="13">
        <v>15.8125</v>
      </c>
      <c r="F7" s="14" t="str">
        <f>VLOOKUP(A7,'Obelepédia'!A:B,2,FALSE)</f>
        <v>Língua canaresa </v>
      </c>
      <c r="G7" s="15">
        <f>VLOOKUP(A7,'Obelepédia'!A:E,5,FALSE)</f>
        <v>25</v>
      </c>
      <c r="H7" s="35" t="str">
        <f>VLOOKUP(A7,Rolezinho!A:C,3,FALSE)</f>
        <v>Masanganu - Ndumba</v>
      </c>
      <c r="I7" s="17">
        <f>IFERROR(VLOOKUP(H7,Rolezinho!C:F,MATCH("Total dos Jurados (normalizada)",Rolezinho!C$1:W$1,0),FALSE), "--")</f>
        <v>55.2</v>
      </c>
      <c r="J7" s="18">
        <f>IFERROR(VLOOKUP(H7,Rolezinho!C:Z,MATCH("Total dos Times (normalizada)",Rolezinho!C$1:W$1,0),FALSE), "--")</f>
        <v>19.14285714</v>
      </c>
      <c r="K7" s="17">
        <f>VLOOKUP(A7,Rolezinho!A:B,2,FALSE)</f>
        <v>10</v>
      </c>
      <c r="L7" s="19">
        <f t="shared" si="2"/>
        <v>84.34285714</v>
      </c>
      <c r="M7" s="20">
        <f t="shared" ref="M7:P7" si="10">VLOOKUP($A7,indirect("P" &amp; RIGHT(LEFT(M$1,10),1) &amp; "!A:B"),2,FALSE)</f>
        <v>6</v>
      </c>
      <c r="N7" s="20">
        <f t="shared" si="10"/>
        <v>1.5</v>
      </c>
      <c r="O7" s="20">
        <f t="shared" si="10"/>
        <v>2.5</v>
      </c>
      <c r="P7" s="20">
        <f t="shared" si="10"/>
        <v>10</v>
      </c>
      <c r="Q7" s="21">
        <f t="shared" si="4"/>
        <v>20</v>
      </c>
      <c r="R7" s="33" t="str">
        <f>IFERROR(LEFT(VLOOKUP(A7,'D Geral'!A:B,2,FALSE),6), "--")</f>
        <v>Time D</v>
      </c>
      <c r="S7" s="23">
        <f>IFERROR(VLOOKUP(VLOOKUP(A7,'D Geral'!A:B,2,FALSE),'D Geral'!B:C,2,FALSE), "--")</f>
        <v>67.08333333</v>
      </c>
      <c r="T7" s="24" t="str">
        <f>IFERROR(LEFT(VLOOKUP(A7,'D Final'!A:B,2,FALSE),10), "--")</f>
        <v>CDF Time 1</v>
      </c>
      <c r="U7" s="23">
        <f>IFERROR(VLOOKUP(VLOOKUP(A7,'D Final'!A:B,2,FALSE),'D Final'!B:C,2,FALSE), "--")</f>
        <v>12</v>
      </c>
      <c r="V7" s="25">
        <f t="shared" si="5"/>
        <v>79.08333333</v>
      </c>
      <c r="W7" s="26">
        <f t="shared" si="6"/>
        <v>224.2386905</v>
      </c>
    </row>
    <row r="8">
      <c r="A8" s="9" t="s">
        <v>43</v>
      </c>
      <c r="B8" s="10" t="s">
        <v>38</v>
      </c>
      <c r="C8" s="11" t="s">
        <v>32</v>
      </c>
      <c r="D8" s="12" t="s">
        <v>44</v>
      </c>
      <c r="E8" s="13">
        <v>15.333333333333334</v>
      </c>
      <c r="F8" s="14" t="str">
        <f>VLOOKUP(A8,'Obelepédia'!A:B,2,FALSE)</f>
        <v>Crioulo de Damão e Diu</v>
      </c>
      <c r="G8" s="15">
        <f>VLOOKUP(A8,'Obelepédia'!A:E,5,FALSE)</f>
        <v>25</v>
      </c>
      <c r="H8" s="35" t="str">
        <f>VLOOKUP(A8,Rolezinho!A:C,3,FALSE)</f>
        <v>Kubanza - Mufufu</v>
      </c>
      <c r="I8" s="17">
        <f>IFERROR(VLOOKUP(H8,Rolezinho!C:F,MATCH("Total dos Jurados (normalizada)",Rolezinho!C$1:W$1,0),FALSE), "--")</f>
        <v>54.6</v>
      </c>
      <c r="J8" s="18">
        <f>IFERROR(VLOOKUP(H8,Rolezinho!C:Z,MATCH("Total dos Times (normalizada)",Rolezinho!C$1:W$1,0),FALSE), "--")</f>
        <v>17.57142857</v>
      </c>
      <c r="K8" s="17">
        <f>VLOOKUP(A8,Rolezinho!A:B,2,FALSE)</f>
        <v>10</v>
      </c>
      <c r="L8" s="19">
        <f t="shared" si="2"/>
        <v>82.17142857</v>
      </c>
      <c r="M8" s="20">
        <f t="shared" ref="M8:P8" si="11">VLOOKUP($A8,indirect("P" &amp; RIGHT(LEFT(M$1,10),1) &amp; "!A:B"),2,FALSE)</f>
        <v>0</v>
      </c>
      <c r="N8" s="20">
        <f t="shared" si="11"/>
        <v>0</v>
      </c>
      <c r="O8" s="20">
        <f t="shared" si="11"/>
        <v>13</v>
      </c>
      <c r="P8" s="20">
        <f t="shared" si="11"/>
        <v>13</v>
      </c>
      <c r="Q8" s="21">
        <f t="shared" si="4"/>
        <v>26</v>
      </c>
      <c r="R8" s="22" t="str">
        <f>IFERROR(LEFT(VLOOKUP(A8,'D Geral'!A:B,2,FALSE),6), "--")</f>
        <v>Time F</v>
      </c>
      <c r="S8" s="23">
        <f>IFERROR(VLOOKUP(VLOOKUP(A8,'D Geral'!A:B,2,FALSE),'D Geral'!B:C,2,FALSE), "--")</f>
        <v>61.66666667</v>
      </c>
      <c r="T8" s="24" t="str">
        <f>IFERROR(LEFT(VLOOKUP(A8,'D Final'!A:B,2,FALSE),10), "--")</f>
        <v>CDF Time 2</v>
      </c>
      <c r="U8" s="23">
        <f>IFERROR(VLOOKUP(VLOOKUP(A8,'D Final'!A:B,2,FALSE),'D Final'!B:C,2,FALSE), "--")</f>
        <v>12.125</v>
      </c>
      <c r="V8" s="25">
        <f t="shared" si="5"/>
        <v>73.79166667</v>
      </c>
      <c r="W8" s="26">
        <f t="shared" si="6"/>
        <v>222.2964286</v>
      </c>
    </row>
    <row r="9">
      <c r="A9" s="38" t="s">
        <v>45</v>
      </c>
      <c r="B9" s="28" t="s">
        <v>46</v>
      </c>
      <c r="C9" s="29" t="s">
        <v>47</v>
      </c>
      <c r="D9" s="30" t="s">
        <v>48</v>
      </c>
      <c r="E9" s="13">
        <v>17.229166666666668</v>
      </c>
      <c r="F9" s="14" t="str">
        <f>VLOOKUP(A9,'Obelepédia'!A:B,2,FALSE)</f>
        <v>Língua tâmil</v>
      </c>
      <c r="G9" s="15">
        <f>VLOOKUP(A9,'Obelepédia'!A:E,5,FALSE)</f>
        <v>26</v>
      </c>
      <c r="H9" s="16" t="str">
        <f>VLOOKUP(A9,Rolezinho!A:C,3,FALSE)</f>
        <v>Kamulundu - Kinjenje</v>
      </c>
      <c r="I9" s="17">
        <f>IFERROR(VLOOKUP(H9,Rolezinho!C:F,MATCH("Total dos Jurados (normalizada)",Rolezinho!C$1:W$1,0),FALSE), "--")</f>
        <v>47.4</v>
      </c>
      <c r="J9" s="18">
        <f>IFERROR(VLOOKUP(H9,Rolezinho!C:Z,MATCH("Total dos Times (normalizada)",Rolezinho!C$1:W$1,0),FALSE), "--")</f>
        <v>17.42857143</v>
      </c>
      <c r="K9" s="17">
        <f>VLOOKUP(A9,Rolezinho!A:B,2,FALSE)</f>
        <v>9</v>
      </c>
      <c r="L9" s="19">
        <f t="shared" si="2"/>
        <v>73.82857143</v>
      </c>
      <c r="M9" s="20">
        <f t="shared" ref="M9:P9" si="12">VLOOKUP($A9,indirect("P" &amp; RIGHT(LEFT(M$1,10),1) &amp; "!A:B"),2,FALSE)</f>
        <v>15.5</v>
      </c>
      <c r="N9" s="20">
        <f t="shared" si="12"/>
        <v>1.5</v>
      </c>
      <c r="O9" s="20">
        <f t="shared" si="12"/>
        <v>10</v>
      </c>
      <c r="P9" s="32">
        <f t="shared" si="12"/>
        <v>21</v>
      </c>
      <c r="Q9" s="21">
        <f t="shared" si="4"/>
        <v>48</v>
      </c>
      <c r="R9" s="22" t="str">
        <f>IFERROR(LEFT(VLOOKUP(A9,'D Geral'!A:B,2,FALSE),6), "--")</f>
        <v>Time E</v>
      </c>
      <c r="S9" s="23">
        <f>IFERROR(VLOOKUP(VLOOKUP(A9,'D Geral'!A:B,2,FALSE),'D Geral'!B:C,2,FALSE), "--")</f>
        <v>57.08333333</v>
      </c>
      <c r="T9" s="23" t="str">
        <f>IFERROR(LEFT(VLOOKUP(A9,'D Final'!A:B,2,FALSE),10), "--")</f>
        <v>--</v>
      </c>
      <c r="U9" s="23" t="str">
        <f>IFERROR(VLOOKUP(VLOOKUP(A9,'D Final'!A:B,2,FALSE),'D Final'!B:C,2,FALSE), "--")</f>
        <v>--</v>
      </c>
      <c r="V9" s="25">
        <f t="shared" si="5"/>
        <v>57.08333333</v>
      </c>
      <c r="W9" s="26">
        <f t="shared" si="6"/>
        <v>222.1410714</v>
      </c>
    </row>
    <row r="10">
      <c r="A10" s="9" t="s">
        <v>49</v>
      </c>
      <c r="B10" s="10" t="s">
        <v>50</v>
      </c>
      <c r="C10" s="11" t="s">
        <v>25</v>
      </c>
      <c r="D10" s="12" t="s">
        <v>51</v>
      </c>
      <c r="E10" s="13">
        <v>15.8125</v>
      </c>
      <c r="F10" s="14" t="str">
        <f>VLOOKUP(A10,'Obelepédia'!A:B,2,FALSE)</f>
        <v>Língua juruna</v>
      </c>
      <c r="G10" s="15">
        <f>VLOOKUP(A10,'Obelepédia'!A:E,5,FALSE)</f>
        <v>20</v>
      </c>
      <c r="H10" s="16" t="str">
        <f>VLOOKUP(A10,Rolezinho!A:C,3,FALSE)</f>
        <v>Kamulundu - Kinjenje</v>
      </c>
      <c r="I10" s="17">
        <f>IFERROR(VLOOKUP(H10,Rolezinho!C:F,MATCH("Total dos Jurados (normalizada)",Rolezinho!C$1:W$1,0),FALSE), "--")</f>
        <v>47.4</v>
      </c>
      <c r="J10" s="18">
        <f>IFERROR(VLOOKUP(H10,Rolezinho!C:Z,MATCH("Total dos Times (normalizada)",Rolezinho!C$1:W$1,0),FALSE), "--")</f>
        <v>17.42857143</v>
      </c>
      <c r="K10" s="17">
        <f>VLOOKUP(A10,Rolezinho!A:B,2,FALSE)</f>
        <v>8</v>
      </c>
      <c r="L10" s="19">
        <f t="shared" si="2"/>
        <v>72.82857143</v>
      </c>
      <c r="M10" s="20">
        <f t="shared" ref="M10:P10" si="13">VLOOKUP($A10,indirect("P" &amp; RIGHT(LEFT(M$1,10),1) &amp; "!A:B"),2,FALSE)</f>
        <v>0</v>
      </c>
      <c r="N10" s="20">
        <f t="shared" si="13"/>
        <v>3</v>
      </c>
      <c r="O10" s="20">
        <f t="shared" si="13"/>
        <v>18</v>
      </c>
      <c r="P10" s="20">
        <f t="shared" si="13"/>
        <v>20</v>
      </c>
      <c r="Q10" s="21">
        <f t="shared" si="4"/>
        <v>41</v>
      </c>
      <c r="R10" s="22" t="str">
        <f>IFERROR(LEFT(VLOOKUP(A10,'D Geral'!A:B,2,FALSE),6), "--")</f>
        <v>Time A</v>
      </c>
      <c r="S10" s="23">
        <f>IFERROR(VLOOKUP(VLOOKUP(A10,'D Geral'!A:B,2,FALSE),'D Geral'!B:C,2,FALSE), "--")</f>
        <v>60</v>
      </c>
      <c r="T10" s="24" t="str">
        <f>IFERROR(LEFT(VLOOKUP(A10,'D Final'!A:B,2,FALSE),10), "--")</f>
        <v>EBA Time 2</v>
      </c>
      <c r="U10" s="23">
        <f>IFERROR(VLOOKUP(VLOOKUP(A10,'D Final'!A:B,2,FALSE),'D Final'!B:C,2,FALSE), "--")</f>
        <v>11.75</v>
      </c>
      <c r="V10" s="25">
        <f t="shared" si="5"/>
        <v>71.75</v>
      </c>
      <c r="W10" s="26">
        <f t="shared" si="6"/>
        <v>221.3910714</v>
      </c>
    </row>
    <row r="11">
      <c r="A11" s="27" t="s">
        <v>52</v>
      </c>
      <c r="B11" s="28" t="s">
        <v>53</v>
      </c>
      <c r="C11" s="29" t="s">
        <v>47</v>
      </c>
      <c r="D11" s="30" t="s">
        <v>54</v>
      </c>
      <c r="E11" s="13">
        <v>15.458333333333334</v>
      </c>
      <c r="F11" s="14" t="str">
        <f>VLOOKUP(A11,'Obelepédia'!A:B,2,FALSE)</f>
        <v>Língua macua</v>
      </c>
      <c r="G11" s="15">
        <f>VLOOKUP(A11,'Obelepédia'!A:E,5,FALSE)</f>
        <v>27</v>
      </c>
      <c r="H11" s="16" t="str">
        <f>VLOOKUP(A11,Rolezinho!A:C,3,FALSE)</f>
        <v>Masanganu - Ndunge</v>
      </c>
      <c r="I11" s="17">
        <f>IFERROR(VLOOKUP(H11,Rolezinho!C:F,MATCH("Total dos Jurados (normalizada)",Rolezinho!C$1:W$1,0),FALSE), "--")</f>
        <v>52.8</v>
      </c>
      <c r="J11" s="18">
        <f>IFERROR(VLOOKUP(H11,Rolezinho!C:Z,MATCH("Total dos Times (normalizada)",Rolezinho!C$1:W$1,0),FALSE), "--")</f>
        <v>19.42857143</v>
      </c>
      <c r="K11" s="17">
        <f>VLOOKUP(A11,Rolezinho!A:B,2,FALSE)</f>
        <v>10</v>
      </c>
      <c r="L11" s="19">
        <f t="shared" si="2"/>
        <v>82.22857143</v>
      </c>
      <c r="M11" s="20">
        <f t="shared" ref="M11:P11" si="14">VLOOKUP($A11,indirect("P" &amp; RIGHT(LEFT(M$1,10),1) &amp; "!A:B"),2,FALSE)</f>
        <v>0</v>
      </c>
      <c r="N11" s="20">
        <f t="shared" si="14"/>
        <v>0</v>
      </c>
      <c r="O11" s="20">
        <f t="shared" si="14"/>
        <v>7</v>
      </c>
      <c r="P11" s="20">
        <f t="shared" si="14"/>
        <v>12</v>
      </c>
      <c r="Q11" s="21">
        <f t="shared" si="4"/>
        <v>19</v>
      </c>
      <c r="R11" s="33" t="str">
        <f>IFERROR(LEFT(VLOOKUP(A11,'D Geral'!A:B,2,FALSE),6), "--")</f>
        <v>Time C</v>
      </c>
      <c r="S11" s="23">
        <f>IFERROR(VLOOKUP(VLOOKUP(A11,'D Geral'!A:B,2,FALSE),'D Geral'!B:C,2,FALSE), "--")</f>
        <v>65.41666667</v>
      </c>
      <c r="T11" s="24" t="str">
        <f>IFERROR(LEFT(VLOOKUP(A11,'D Final'!A:B,2,FALSE),10), "--")</f>
        <v>CDF Time 2</v>
      </c>
      <c r="U11" s="23">
        <f>IFERROR(VLOOKUP(VLOOKUP(A11,'D Final'!A:B,2,FALSE),'D Final'!B:C,2,FALSE), "--")</f>
        <v>12.125</v>
      </c>
      <c r="V11" s="25">
        <f t="shared" si="5"/>
        <v>77.54166667</v>
      </c>
      <c r="W11" s="26">
        <f t="shared" si="6"/>
        <v>221.2285714</v>
      </c>
    </row>
    <row r="12">
      <c r="A12" s="36" t="s">
        <v>55</v>
      </c>
      <c r="B12" s="10" t="s">
        <v>38</v>
      </c>
      <c r="C12" s="11" t="s">
        <v>32</v>
      </c>
      <c r="D12" s="12" t="s">
        <v>56</v>
      </c>
      <c r="E12" s="13">
        <v>14.791666666666666</v>
      </c>
      <c r="F12" s="14" t="str">
        <f>VLOOKUP(A12,'Obelepédia'!A:B,2,FALSE)</f>
        <v>Língua umbundo</v>
      </c>
      <c r="G12" s="15">
        <f>VLOOKUP(A12,'Obelepédia'!A:E,5,FALSE)</f>
        <v>26</v>
      </c>
      <c r="H12" s="16" t="str">
        <f>VLOOKUP(A12,Rolezinho!A:C,3,FALSE)</f>
        <v>Kubanza -  Kusoka</v>
      </c>
      <c r="I12" s="17">
        <f>IFERROR(VLOOKUP(H12,Rolezinho!C:F,MATCH("Total dos Jurados (normalizada)",Rolezinho!C$1:W$1,0),FALSE), "--")</f>
        <v>52.2</v>
      </c>
      <c r="J12" s="18">
        <f>IFERROR(VLOOKUP(H12,Rolezinho!C:Z,MATCH("Total dos Times (normalizada)",Rolezinho!C$1:W$1,0),FALSE), "--")</f>
        <v>18.14285714</v>
      </c>
      <c r="K12" s="17">
        <f>VLOOKUP(A12,Rolezinho!A:B,2,FALSE)</f>
        <v>10</v>
      </c>
      <c r="L12" s="19">
        <f t="shared" si="2"/>
        <v>80.34285714</v>
      </c>
      <c r="M12" s="20">
        <f t="shared" ref="M12:P12" si="15">VLOOKUP($A12,indirect("P" &amp; RIGHT(LEFT(M$1,10),1) &amp; "!A:B"),2,FALSE)</f>
        <v>0</v>
      </c>
      <c r="N12" s="20">
        <f t="shared" si="15"/>
        <v>0</v>
      </c>
      <c r="O12" s="20">
        <f t="shared" si="15"/>
        <v>13</v>
      </c>
      <c r="P12" s="20">
        <f t="shared" si="15"/>
        <v>9</v>
      </c>
      <c r="Q12" s="21">
        <f t="shared" si="4"/>
        <v>22</v>
      </c>
      <c r="R12" s="33" t="str">
        <f>IFERROR(LEFT(VLOOKUP(A12,'D Geral'!A:B,2,FALSE),6), "--")</f>
        <v>Time C</v>
      </c>
      <c r="S12" s="23">
        <f>IFERROR(VLOOKUP(VLOOKUP(A12,'D Geral'!A:B,2,FALSE),'D Geral'!B:C,2,FALSE), "--")</f>
        <v>65.41666667</v>
      </c>
      <c r="T12" s="24" t="str">
        <f>IFERROR(LEFT(VLOOKUP(A12,'D Final'!A:B,2,FALSE),10), "--")</f>
        <v>CDF Time 1</v>
      </c>
      <c r="U12" s="23">
        <f>IFERROR(VLOOKUP(VLOOKUP(A12,'D Final'!A:B,2,FALSE),'D Final'!B:C,2,FALSE), "--")</f>
        <v>12</v>
      </c>
      <c r="V12" s="25">
        <f t="shared" si="5"/>
        <v>77.41666667</v>
      </c>
      <c r="W12" s="26">
        <f t="shared" si="6"/>
        <v>220.5511905</v>
      </c>
    </row>
    <row r="13">
      <c r="A13" s="27" t="s">
        <v>57</v>
      </c>
      <c r="B13" s="28" t="s">
        <v>58</v>
      </c>
      <c r="C13" s="29" t="s">
        <v>59</v>
      </c>
      <c r="D13" s="30" t="s">
        <v>60</v>
      </c>
      <c r="E13" s="13">
        <v>13.020833333333334</v>
      </c>
      <c r="F13" s="14" t="str">
        <f>VLOOKUP(A13,'Obelepédia'!A:B,2,FALSE)</f>
        <v>Língua tuyuka</v>
      </c>
      <c r="G13" s="15">
        <f>VLOOKUP(A13,'Obelepédia'!A:E,5,FALSE)</f>
        <v>17</v>
      </c>
      <c r="H13" s="16" t="str">
        <f>VLOOKUP(A13,Rolezinho!A:C,3,FALSE)</f>
        <v>Kubanza -  Kusoka</v>
      </c>
      <c r="I13" s="17">
        <f>IFERROR(VLOOKUP(H13,Rolezinho!C:F,MATCH("Total dos Jurados (normalizada)",Rolezinho!C$1:W$1,0),FALSE), "--")</f>
        <v>52.2</v>
      </c>
      <c r="J13" s="18">
        <f>IFERROR(VLOOKUP(H13,Rolezinho!C:Z,MATCH("Total dos Times (normalizada)",Rolezinho!C$1:W$1,0),FALSE), "--")</f>
        <v>18.14285714</v>
      </c>
      <c r="K13" s="17">
        <f>VLOOKUP(A13,Rolezinho!A:B,2,FALSE)</f>
        <v>9</v>
      </c>
      <c r="L13" s="19">
        <f t="shared" si="2"/>
        <v>79.34285714</v>
      </c>
      <c r="M13" s="20">
        <f t="shared" ref="M13:P13" si="16">VLOOKUP($A13,indirect("P" &amp; RIGHT(LEFT(M$1,10),1) &amp; "!A:B"),2,FALSE)</f>
        <v>7.5</v>
      </c>
      <c r="N13" s="20">
        <f t="shared" si="16"/>
        <v>6</v>
      </c>
      <c r="O13" s="20">
        <f t="shared" si="16"/>
        <v>7</v>
      </c>
      <c r="P13" s="20">
        <f t="shared" si="16"/>
        <v>10</v>
      </c>
      <c r="Q13" s="21">
        <f t="shared" si="4"/>
        <v>30.5</v>
      </c>
      <c r="R13" s="33" t="str">
        <f>IFERROR(LEFT(VLOOKUP(A13,'D Geral'!A:B,2,FALSE),6), "--")</f>
        <v>Time C</v>
      </c>
      <c r="S13" s="23">
        <f>IFERROR(VLOOKUP(VLOOKUP(A13,'D Geral'!A:B,2,FALSE),'D Geral'!B:C,2,FALSE), "--")</f>
        <v>65.41666667</v>
      </c>
      <c r="T13" s="24" t="str">
        <f>IFERROR(LEFT(VLOOKUP(A13,'D Final'!A:B,2,FALSE),10), "--")</f>
        <v>CDF Time 2</v>
      </c>
      <c r="U13" s="23">
        <f>IFERROR(VLOOKUP(VLOOKUP(A13,'D Final'!A:B,2,FALSE),'D Final'!B:C,2,FALSE), "--")</f>
        <v>12.125</v>
      </c>
      <c r="V13" s="25">
        <f t="shared" si="5"/>
        <v>77.54166667</v>
      </c>
      <c r="W13" s="26">
        <f t="shared" si="6"/>
        <v>217.4053571</v>
      </c>
    </row>
    <row r="14">
      <c r="A14" s="34" t="s">
        <v>61</v>
      </c>
      <c r="B14" s="10" t="s">
        <v>62</v>
      </c>
      <c r="C14" s="11" t="s">
        <v>32</v>
      </c>
      <c r="D14" s="12" t="s">
        <v>63</v>
      </c>
      <c r="E14" s="13">
        <v>15.083333333333334</v>
      </c>
      <c r="F14" s="14" t="str">
        <f>VLOOKUP(A14,'Obelepédia'!A:B,2,FALSE)</f>
        <v>Língua japhug</v>
      </c>
      <c r="G14" s="15">
        <f>VLOOKUP(A14,'Obelepédia'!A:E,5,FALSE)</f>
        <v>19</v>
      </c>
      <c r="H14" s="35" t="str">
        <f>VLOOKUP(A14,Rolezinho!A:C,3,FALSE)</f>
        <v>Masanganu - Ndumba</v>
      </c>
      <c r="I14" s="17">
        <f>IFERROR(VLOOKUP(H14,Rolezinho!C:F,MATCH("Total dos Jurados (normalizada)",Rolezinho!C$1:W$1,0),FALSE), "--")</f>
        <v>55.2</v>
      </c>
      <c r="J14" s="18">
        <f>IFERROR(VLOOKUP(H14,Rolezinho!C:Z,MATCH("Total dos Times (normalizada)",Rolezinho!C$1:W$1,0),FALSE), "--")</f>
        <v>19.14285714</v>
      </c>
      <c r="K14" s="17">
        <f>VLOOKUP(A14,Rolezinho!A:B,2,FALSE)</f>
        <v>10</v>
      </c>
      <c r="L14" s="19">
        <f t="shared" si="2"/>
        <v>84.34285714</v>
      </c>
      <c r="M14" s="20">
        <f t="shared" ref="M14:P14" si="17">VLOOKUP($A14,indirect("P" &amp; RIGHT(LEFT(M$1,10),1) &amp; "!A:B"),2,FALSE)</f>
        <v>0</v>
      </c>
      <c r="N14" s="20">
        <f t="shared" si="17"/>
        <v>3</v>
      </c>
      <c r="O14" s="20">
        <f t="shared" si="17"/>
        <v>10</v>
      </c>
      <c r="P14" s="20">
        <f t="shared" si="17"/>
        <v>15</v>
      </c>
      <c r="Q14" s="21">
        <f t="shared" si="4"/>
        <v>28</v>
      </c>
      <c r="R14" s="33" t="str">
        <f>IFERROR(LEFT(VLOOKUP(A14,'D Geral'!A:B,2,FALSE),6), "--")</f>
        <v>Time D</v>
      </c>
      <c r="S14" s="23">
        <f>IFERROR(VLOOKUP(VLOOKUP(A14,'D Geral'!A:B,2,FALSE),'D Geral'!B:C,2,FALSE), "--")</f>
        <v>67.08333333</v>
      </c>
      <c r="T14" s="23" t="str">
        <f>IFERROR(LEFT(VLOOKUP(A14,'D Final'!A:B,2,FALSE),10), "--")</f>
        <v>--</v>
      </c>
      <c r="U14" s="23" t="str">
        <f>IFERROR(VLOOKUP(VLOOKUP(A14,'D Final'!A:B,2,FALSE),'D Final'!B:C,2,FALSE), "--")</f>
        <v>--</v>
      </c>
      <c r="V14" s="25">
        <f t="shared" si="5"/>
        <v>67.08333333</v>
      </c>
      <c r="W14" s="26">
        <f t="shared" si="6"/>
        <v>213.5095238</v>
      </c>
    </row>
    <row r="15">
      <c r="A15" s="39" t="s">
        <v>64</v>
      </c>
      <c r="B15" s="28" t="s">
        <v>38</v>
      </c>
      <c r="C15" s="29" t="s">
        <v>32</v>
      </c>
      <c r="D15" s="30" t="s">
        <v>65</v>
      </c>
      <c r="E15" s="13">
        <v>19.083333333333332</v>
      </c>
      <c r="F15" s="14" t="str">
        <f>VLOOKUP(A15,'Obelepédia'!A:B,2,FALSE)</f>
        <v>Língua bambara</v>
      </c>
      <c r="G15" s="15">
        <f>VLOOKUP(A15,'Obelepédia'!A:E,5,FALSE)</f>
        <v>25</v>
      </c>
      <c r="H15" s="16" t="str">
        <f>VLOOKUP(A15,Rolezinho!A:C,3,FALSE)</f>
        <v>Kamulundu - Rikungu</v>
      </c>
      <c r="I15" s="17">
        <f>IFERROR(VLOOKUP(H15,Rolezinho!C:F,MATCH("Total dos Jurados (normalizada)",Rolezinho!C$1:W$1,0),FALSE), "--")</f>
        <v>51.6</v>
      </c>
      <c r="J15" s="18">
        <f>IFERROR(VLOOKUP(H15,Rolezinho!C:Z,MATCH("Total dos Times (normalizada)",Rolezinho!C$1:W$1,0),FALSE), "--")</f>
        <v>18.14285714</v>
      </c>
      <c r="K15" s="17">
        <f>VLOOKUP(A15,Rolezinho!A:B,2,FALSE)</f>
        <v>10</v>
      </c>
      <c r="L15" s="19">
        <f t="shared" si="2"/>
        <v>79.74285714</v>
      </c>
      <c r="M15" s="20">
        <f t="shared" ref="M15:P15" si="18">VLOOKUP($A15,indirect("P" &amp; RIGHT(LEFT(M$1,10),1) &amp; "!A:B"),2,FALSE)</f>
        <v>0</v>
      </c>
      <c r="N15" s="20">
        <f t="shared" si="18"/>
        <v>0</v>
      </c>
      <c r="O15" s="20">
        <f t="shared" si="18"/>
        <v>7</v>
      </c>
      <c r="P15" s="20">
        <f t="shared" si="18"/>
        <v>14</v>
      </c>
      <c r="Q15" s="21">
        <f t="shared" si="4"/>
        <v>21</v>
      </c>
      <c r="R15" s="22" t="str">
        <f>IFERROR(LEFT(VLOOKUP(A15,'D Geral'!A:B,2,FALSE),6), "--")</f>
        <v>Time F</v>
      </c>
      <c r="S15" s="23">
        <f>IFERROR(VLOOKUP(VLOOKUP(A15,'D Geral'!A:B,2,FALSE),'D Geral'!B:C,2,FALSE), "--")</f>
        <v>61.66666667</v>
      </c>
      <c r="T15" s="23" t="str">
        <f>IFERROR(LEFT(VLOOKUP(A15,'D Final'!A:B,2,FALSE),10), "--")</f>
        <v>--</v>
      </c>
      <c r="U15" s="23" t="str">
        <f>IFERROR(VLOOKUP(VLOOKUP(A15,'D Final'!A:B,2,FALSE),'D Final'!B:C,2,FALSE), "--")</f>
        <v>--</v>
      </c>
      <c r="V15" s="25">
        <f t="shared" si="5"/>
        <v>61.66666667</v>
      </c>
      <c r="W15" s="26">
        <f t="shared" si="6"/>
        <v>206.4928571</v>
      </c>
    </row>
    <row r="16">
      <c r="A16" s="9" t="s">
        <v>66</v>
      </c>
      <c r="B16" s="10" t="s">
        <v>38</v>
      </c>
      <c r="C16" s="11" t="s">
        <v>32</v>
      </c>
      <c r="D16" s="12" t="s">
        <v>65</v>
      </c>
      <c r="E16" s="13">
        <v>14.979166666666666</v>
      </c>
      <c r="F16" s="14" t="str">
        <f>VLOOKUP(A16,'Obelepédia'!A:B,2,FALSE)</f>
        <v>Língua matis</v>
      </c>
      <c r="G16" s="15">
        <f>VLOOKUP(A16,'Obelepédia'!A:E,5,FALSE)</f>
        <v>25</v>
      </c>
      <c r="H16" s="35" t="str">
        <f>VLOOKUP(A16,Rolezinho!A:C,3,FALSE)</f>
        <v>Kubanza - Mufufu</v>
      </c>
      <c r="I16" s="17">
        <f>IFERROR(VLOOKUP(H16,Rolezinho!C:F,MATCH("Total dos Jurados (normalizada)",Rolezinho!C$1:W$1,0),FALSE), "--")</f>
        <v>54.6</v>
      </c>
      <c r="J16" s="18">
        <f>IFERROR(VLOOKUP(H16,Rolezinho!C:Z,MATCH("Total dos Times (normalizada)",Rolezinho!C$1:W$1,0),FALSE), "--")</f>
        <v>17.57142857</v>
      </c>
      <c r="K16" s="17">
        <f>VLOOKUP(A16,Rolezinho!A:B,2,FALSE)</f>
        <v>10</v>
      </c>
      <c r="L16" s="19">
        <f t="shared" si="2"/>
        <v>82.17142857</v>
      </c>
      <c r="M16" s="20">
        <f t="shared" ref="M16:P16" si="19">VLOOKUP($A16,indirect("P" &amp; RIGHT(LEFT(M$1,10),1) &amp; "!A:B"),2,FALSE)</f>
        <v>0</v>
      </c>
      <c r="N16" s="20">
        <f t="shared" si="19"/>
        <v>1.5</v>
      </c>
      <c r="O16" s="20">
        <f t="shared" si="19"/>
        <v>12</v>
      </c>
      <c r="P16" s="20">
        <f t="shared" si="19"/>
        <v>0</v>
      </c>
      <c r="Q16" s="21">
        <f t="shared" si="4"/>
        <v>13.5</v>
      </c>
      <c r="R16" s="22" t="str">
        <f>IFERROR(LEFT(VLOOKUP(A16,'D Geral'!A:B,2,FALSE),6), "--")</f>
        <v>Time E</v>
      </c>
      <c r="S16" s="23">
        <f>IFERROR(VLOOKUP(VLOOKUP(A16,'D Geral'!A:B,2,FALSE),'D Geral'!B:C,2,FALSE), "--")</f>
        <v>57.08333333</v>
      </c>
      <c r="T16" s="24" t="str">
        <f>IFERROR(LEFT(VLOOKUP(A16,'D Final'!A:B,2,FALSE),10), "--")</f>
        <v>EBA Time 1</v>
      </c>
      <c r="U16" s="23">
        <f>IFERROR(VLOOKUP(VLOOKUP(A16,'D Final'!A:B,2,FALSE),'D Final'!B:C,2,FALSE), "--")</f>
        <v>12</v>
      </c>
      <c r="V16" s="25">
        <f t="shared" si="5"/>
        <v>69.08333333</v>
      </c>
      <c r="W16" s="26">
        <f t="shared" si="6"/>
        <v>204.7339286</v>
      </c>
    </row>
    <row r="17">
      <c r="A17" s="38" t="s">
        <v>67</v>
      </c>
      <c r="B17" s="28" t="s">
        <v>68</v>
      </c>
      <c r="C17" s="29" t="s">
        <v>25</v>
      </c>
      <c r="D17" s="30" t="s">
        <v>69</v>
      </c>
      <c r="E17" s="13">
        <v>16.1875</v>
      </c>
      <c r="F17" s="14" t="str">
        <f>VLOOKUP(A17,'Obelepédia'!A:B,2,FALSE)</f>
        <v>Língua garo</v>
      </c>
      <c r="G17" s="15">
        <f>VLOOKUP(A17,'Obelepédia'!A:E,5,FALSE)</f>
        <v>21</v>
      </c>
      <c r="H17" s="16" t="str">
        <f>VLOOKUP(A17,Rolezinho!A:C,3,FALSE)</f>
        <v>Kitangana - Kalemba</v>
      </c>
      <c r="I17" s="17">
        <f>IFERROR(VLOOKUP(H17,Rolezinho!C:F,MATCH("Total dos Jurados (normalizada)",Rolezinho!C$1:W$1,0),FALSE), "--")</f>
        <v>48.6</v>
      </c>
      <c r="J17" s="18">
        <f>IFERROR(VLOOKUP(H17,Rolezinho!C:Z,MATCH("Total dos Times (normalizada)",Rolezinho!C$1:W$1,0),FALSE), "--")</f>
        <v>17.57142857</v>
      </c>
      <c r="K17" s="17">
        <f>VLOOKUP(A17,Rolezinho!A:B,2,FALSE)</f>
        <v>10</v>
      </c>
      <c r="L17" s="19">
        <f t="shared" si="2"/>
        <v>76.17142857</v>
      </c>
      <c r="M17" s="20">
        <f t="shared" ref="M17:P17" si="20">VLOOKUP($A17,indirect("P" &amp; RIGHT(LEFT(M$1,10),1) &amp; "!A:B"),2,FALSE)</f>
        <v>0</v>
      </c>
      <c r="N17" s="20">
        <f t="shared" si="20"/>
        <v>0</v>
      </c>
      <c r="O17" s="20">
        <f t="shared" si="20"/>
        <v>11.5</v>
      </c>
      <c r="P17" s="20">
        <f t="shared" si="20"/>
        <v>5</v>
      </c>
      <c r="Q17" s="21">
        <f t="shared" si="4"/>
        <v>16.5</v>
      </c>
      <c r="R17" s="22" t="str">
        <f>IFERROR(LEFT(VLOOKUP(A17,'D Geral'!A:B,2,FALSE),6), "--")</f>
        <v>Time B</v>
      </c>
      <c r="S17" s="23">
        <f>IFERROR(VLOOKUP(VLOOKUP(A17,'D Geral'!A:B,2,FALSE),'D Geral'!B:C,2,FALSE), "--")</f>
        <v>62.5</v>
      </c>
      <c r="T17" s="24" t="str">
        <f>IFERROR(LEFT(VLOOKUP(A17,'D Final'!A:B,2,FALSE),10), "--")</f>
        <v>EBA Time 2</v>
      </c>
      <c r="U17" s="23">
        <f>IFERROR(VLOOKUP(VLOOKUP(A17,'D Final'!A:B,2,FALSE),'D Final'!B:C,2,FALSE), "--")</f>
        <v>11.75</v>
      </c>
      <c r="V17" s="25">
        <f t="shared" si="5"/>
        <v>74.25</v>
      </c>
      <c r="W17" s="26">
        <f t="shared" si="6"/>
        <v>204.1089286</v>
      </c>
    </row>
    <row r="18">
      <c r="A18" s="9" t="s">
        <v>70</v>
      </c>
      <c r="B18" s="10" t="s">
        <v>71</v>
      </c>
      <c r="C18" s="11" t="s">
        <v>25</v>
      </c>
      <c r="D18" s="12" t="s">
        <v>72</v>
      </c>
      <c r="E18" s="13">
        <v>11.25</v>
      </c>
      <c r="F18" s="14" t="str">
        <f>VLOOKUP(A18,'Obelepédia'!A:B,2,FALSE)</f>
        <v>Língua yatê</v>
      </c>
      <c r="G18" s="15">
        <f>VLOOKUP(A18,'Obelepédia'!A:E,5,FALSE)</f>
        <v>22</v>
      </c>
      <c r="H18" s="35" t="str">
        <f>VLOOKUP(A18,Rolezinho!A:C,3,FALSE)</f>
        <v>Masanganu - Ndumba</v>
      </c>
      <c r="I18" s="17">
        <f>IFERROR(VLOOKUP(H18,Rolezinho!C:F,MATCH("Total dos Jurados (normalizada)",Rolezinho!C$1:W$1,0),FALSE), "--")</f>
        <v>55.2</v>
      </c>
      <c r="J18" s="18">
        <f>IFERROR(VLOOKUP(H18,Rolezinho!C:Z,MATCH("Total dos Times (normalizada)",Rolezinho!C$1:W$1,0),FALSE), "--")</f>
        <v>19.14285714</v>
      </c>
      <c r="K18" s="17">
        <f>VLOOKUP(A18,Rolezinho!A:B,2,FALSE)</f>
        <v>10</v>
      </c>
      <c r="L18" s="19">
        <f t="shared" si="2"/>
        <v>84.34285714</v>
      </c>
      <c r="M18" s="20">
        <f t="shared" ref="M18:P18" si="21">VLOOKUP($A18,indirect("P" &amp; RIGHT(LEFT(M$1,10),1) &amp; "!A:B"),2,FALSE)</f>
        <v>1.5</v>
      </c>
      <c r="N18" s="20">
        <f t="shared" si="21"/>
        <v>0</v>
      </c>
      <c r="O18" s="20">
        <f t="shared" si="21"/>
        <v>12</v>
      </c>
      <c r="P18" s="20">
        <f t="shared" si="21"/>
        <v>8</v>
      </c>
      <c r="Q18" s="21">
        <f t="shared" si="4"/>
        <v>21.5</v>
      </c>
      <c r="R18" s="22" t="str">
        <f>IFERROR(LEFT(VLOOKUP(A18,'D Geral'!A:B,2,FALSE),6), "--")</f>
        <v>Time B</v>
      </c>
      <c r="S18" s="23">
        <f>IFERROR(VLOOKUP(VLOOKUP(A18,'D Geral'!A:B,2,FALSE),'D Geral'!B:C,2,FALSE), "--")</f>
        <v>62.5</v>
      </c>
      <c r="T18" s="23" t="str">
        <f>IFERROR(LEFT(VLOOKUP(A18,'D Final'!A:B,2,FALSE),10), "--")</f>
        <v>--</v>
      </c>
      <c r="U18" s="23" t="str">
        <f>IFERROR(VLOOKUP(VLOOKUP(A18,'D Final'!A:B,2,FALSE),'D Final'!B:C,2,FALSE), "--")</f>
        <v>--</v>
      </c>
      <c r="V18" s="25">
        <f t="shared" si="5"/>
        <v>62.5</v>
      </c>
      <c r="W18" s="26">
        <f t="shared" si="6"/>
        <v>201.5928571</v>
      </c>
    </row>
    <row r="19">
      <c r="A19" s="27" t="s">
        <v>73</v>
      </c>
      <c r="B19" s="28" t="s">
        <v>74</v>
      </c>
      <c r="C19" s="29" t="s">
        <v>25</v>
      </c>
      <c r="D19" s="30" t="s">
        <v>75</v>
      </c>
      <c r="E19" s="13">
        <v>14.604166666666666</v>
      </c>
      <c r="F19" s="14" t="str">
        <f>VLOOKUP(A19,'Obelepédia'!A:B,2,FALSE)</f>
        <v>Língua mebengokre</v>
      </c>
      <c r="G19" s="15">
        <f>VLOOKUP(A19,'Obelepédia'!A:E,5,FALSE)</f>
        <v>19</v>
      </c>
      <c r="H19" s="16" t="str">
        <f>VLOOKUP(A19,Rolezinho!A:C,3,FALSE)</f>
        <v>Kamulundu - Rikungu</v>
      </c>
      <c r="I19" s="17">
        <f>IFERROR(VLOOKUP(H19,Rolezinho!C:F,MATCH("Total dos Jurados (normalizada)",Rolezinho!C$1:W$1,0),FALSE), "--")</f>
        <v>51.6</v>
      </c>
      <c r="J19" s="18">
        <f>IFERROR(VLOOKUP(H19,Rolezinho!C:Z,MATCH("Total dos Times (normalizada)",Rolezinho!C$1:W$1,0),FALSE), "--")</f>
        <v>18.14285714</v>
      </c>
      <c r="K19" s="17">
        <f>VLOOKUP(A19,Rolezinho!A:B,2,FALSE)</f>
        <v>10</v>
      </c>
      <c r="L19" s="19">
        <f t="shared" si="2"/>
        <v>79.74285714</v>
      </c>
      <c r="M19" s="20">
        <f t="shared" ref="M19:P19" si="22">VLOOKUP($A19,indirect("P" &amp; RIGHT(LEFT(M$1,10),1) &amp; "!A:B"),2,FALSE)</f>
        <v>0</v>
      </c>
      <c r="N19" s="20">
        <f t="shared" si="22"/>
        <v>3</v>
      </c>
      <c r="O19" s="20">
        <f t="shared" si="22"/>
        <v>3.5</v>
      </c>
      <c r="P19" s="20">
        <f t="shared" si="22"/>
        <v>11</v>
      </c>
      <c r="Q19" s="21">
        <f t="shared" si="4"/>
        <v>17.5</v>
      </c>
      <c r="R19" s="33" t="str">
        <f>IFERROR(LEFT(VLOOKUP(A19,'D Geral'!A:B,2,FALSE),6), "--")</f>
        <v>Time D</v>
      </c>
      <c r="S19" s="23">
        <f>IFERROR(VLOOKUP(VLOOKUP(A19,'D Geral'!A:B,2,FALSE),'D Geral'!B:C,2,FALSE), "--")</f>
        <v>67.08333333</v>
      </c>
      <c r="T19" s="23" t="str">
        <f>IFERROR(LEFT(VLOOKUP(A19,'D Final'!A:B,2,FALSE),10), "--")</f>
        <v>--</v>
      </c>
      <c r="U19" s="23" t="str">
        <f>IFERROR(VLOOKUP(VLOOKUP(A19,'D Final'!A:B,2,FALSE),'D Final'!B:C,2,FALSE), "--")</f>
        <v>--</v>
      </c>
      <c r="V19" s="25">
        <f t="shared" si="5"/>
        <v>67.08333333</v>
      </c>
      <c r="W19" s="26">
        <f t="shared" si="6"/>
        <v>197.9303571</v>
      </c>
    </row>
    <row r="20">
      <c r="A20" s="40" t="s">
        <v>76</v>
      </c>
      <c r="B20" s="10" t="s">
        <v>77</v>
      </c>
      <c r="C20" s="11" t="s">
        <v>32</v>
      </c>
      <c r="D20" s="12" t="s">
        <v>78</v>
      </c>
      <c r="E20" s="13">
        <v>13.375</v>
      </c>
      <c r="F20" s="14" t="str">
        <f>VLOOKUP(A20,'Obelepédia'!A:B,2,FALSE)</f>
        <v>Língua mundurucu</v>
      </c>
      <c r="G20" s="15">
        <f>VLOOKUP(A20,'Obelepédia'!A:E,5,FALSE)</f>
        <v>29</v>
      </c>
      <c r="H20" s="16" t="str">
        <f>VLOOKUP(A20,Rolezinho!A:C,3,FALSE)</f>
        <v>Kubanza -  Kusoka</v>
      </c>
      <c r="I20" s="17">
        <f>IFERROR(VLOOKUP(H20,Rolezinho!C:F,MATCH("Total dos Jurados (normalizada)",Rolezinho!C$1:W$1,0),FALSE), "--")</f>
        <v>52.2</v>
      </c>
      <c r="J20" s="18">
        <f>IFERROR(VLOOKUP(H20,Rolezinho!C:Z,MATCH("Total dos Times (normalizada)",Rolezinho!C$1:W$1,0),FALSE), "--")</f>
        <v>18.14285714</v>
      </c>
      <c r="K20" s="17">
        <f>VLOOKUP(A20,Rolezinho!A:B,2,FALSE)</f>
        <v>10</v>
      </c>
      <c r="L20" s="19">
        <f t="shared" si="2"/>
        <v>80.34285714</v>
      </c>
      <c r="M20" s="20">
        <f t="shared" ref="M20:P20" si="23">VLOOKUP($A20,indirect("P" &amp; RIGHT(LEFT(M$1,10),1) &amp; "!A:B"),2,FALSE)</f>
        <v>0</v>
      </c>
      <c r="N20" s="20">
        <f t="shared" si="23"/>
        <v>0</v>
      </c>
      <c r="O20" s="20">
        <f t="shared" si="23"/>
        <v>18</v>
      </c>
      <c r="P20" s="20">
        <f t="shared" si="23"/>
        <v>0</v>
      </c>
      <c r="Q20" s="21">
        <f t="shared" si="4"/>
        <v>18</v>
      </c>
      <c r="R20" s="22" t="str">
        <f>IFERROR(LEFT(VLOOKUP(A20,'D Geral'!A:B,2,FALSE),6), "--")</f>
        <v>Time E</v>
      </c>
      <c r="S20" s="23">
        <f>IFERROR(VLOOKUP(VLOOKUP(A20,'D Geral'!A:B,2,FALSE),'D Geral'!B:C,2,FALSE), "--")</f>
        <v>57.08333333</v>
      </c>
      <c r="T20" s="23" t="str">
        <f>IFERROR(LEFT(VLOOKUP(A20,'D Final'!A:B,2,FALSE),10), "--")</f>
        <v>--</v>
      </c>
      <c r="U20" s="23" t="str">
        <f>IFERROR(VLOOKUP(VLOOKUP(A20,'D Final'!A:B,2,FALSE),'D Final'!B:C,2,FALSE), "--")</f>
        <v>--</v>
      </c>
      <c r="V20" s="25">
        <f t="shared" si="5"/>
        <v>57.08333333</v>
      </c>
      <c r="W20" s="26">
        <f t="shared" si="6"/>
        <v>197.8011905</v>
      </c>
    </row>
    <row r="21">
      <c r="A21" s="39" t="s">
        <v>79</v>
      </c>
      <c r="B21" s="28" t="s">
        <v>80</v>
      </c>
      <c r="C21" s="29" t="s">
        <v>47</v>
      </c>
      <c r="D21" s="30" t="s">
        <v>81</v>
      </c>
      <c r="E21" s="13">
        <v>13.270833333333332</v>
      </c>
      <c r="F21" s="14" t="str">
        <f>VLOOKUP(A21,'Obelepédia'!A:B,2,FALSE)</f>
        <v>Língua cantonesa</v>
      </c>
      <c r="G21" s="15">
        <f>VLOOKUP(A21,'Obelepédia'!A:E,5,FALSE)</f>
        <v>20</v>
      </c>
      <c r="H21" s="16" t="str">
        <f>VLOOKUP(A21,Rolezinho!A:C,3,FALSE)</f>
        <v>Kubanza -  Kusoka</v>
      </c>
      <c r="I21" s="17">
        <f>IFERROR(VLOOKUP(H21,Rolezinho!C:F,MATCH("Total dos Jurados (normalizada)",Rolezinho!C$1:W$1,0),FALSE), "--")</f>
        <v>52.2</v>
      </c>
      <c r="J21" s="18">
        <f>IFERROR(VLOOKUP(H21,Rolezinho!C:Z,MATCH("Total dos Times (normalizada)",Rolezinho!C$1:W$1,0),FALSE), "--")</f>
        <v>18.14285714</v>
      </c>
      <c r="K21" s="17">
        <f>VLOOKUP(A21,Rolezinho!A:B,2,FALSE)</f>
        <v>9</v>
      </c>
      <c r="L21" s="19">
        <f t="shared" si="2"/>
        <v>79.34285714</v>
      </c>
      <c r="M21" s="20">
        <f t="shared" ref="M21:P21" si="24">VLOOKUP($A21,indirect("P" &amp; RIGHT(LEFT(M$1,10),1) &amp; "!A:B"),2,FALSE)</f>
        <v>12</v>
      </c>
      <c r="N21" s="20">
        <f t="shared" si="24"/>
        <v>1.5</v>
      </c>
      <c r="O21" s="20">
        <f t="shared" si="24"/>
        <v>2.5</v>
      </c>
      <c r="P21" s="20">
        <f t="shared" si="24"/>
        <v>7</v>
      </c>
      <c r="Q21" s="21">
        <f t="shared" si="4"/>
        <v>23</v>
      </c>
      <c r="R21" s="22" t="str">
        <f>IFERROR(LEFT(VLOOKUP(A21,'D Geral'!A:B,2,FALSE),6), "--")</f>
        <v>Time F</v>
      </c>
      <c r="S21" s="23">
        <f>IFERROR(VLOOKUP(VLOOKUP(A21,'D Geral'!A:B,2,FALSE),'D Geral'!B:C,2,FALSE), "--")</f>
        <v>61.66666667</v>
      </c>
      <c r="T21" s="23" t="str">
        <f>IFERROR(LEFT(VLOOKUP(A21,'D Final'!A:B,2,FALSE),10), "--")</f>
        <v>--</v>
      </c>
      <c r="U21" s="23" t="str">
        <f>IFERROR(VLOOKUP(VLOOKUP(A21,'D Final'!A:B,2,FALSE),'D Final'!B:C,2,FALSE), "--")</f>
        <v>--</v>
      </c>
      <c r="V21" s="25">
        <f t="shared" si="5"/>
        <v>61.66666667</v>
      </c>
      <c r="W21" s="26">
        <f t="shared" si="6"/>
        <v>197.2803571</v>
      </c>
    </row>
    <row r="22">
      <c r="A22" s="40" t="s">
        <v>82</v>
      </c>
      <c r="B22" s="10" t="s">
        <v>83</v>
      </c>
      <c r="C22" s="11" t="s">
        <v>32</v>
      </c>
      <c r="D22" s="12" t="s">
        <v>84</v>
      </c>
      <c r="E22" s="13">
        <v>13.916666666666666</v>
      </c>
      <c r="F22" s="14" t="str">
        <f>VLOOKUP(A22,'Obelepédia'!A:B,2,FALSE)</f>
        <v>Língua zulu</v>
      </c>
      <c r="G22" s="15">
        <f>VLOOKUP(A22,'Obelepédia'!A:E,5,FALSE)</f>
        <v>17</v>
      </c>
      <c r="H22" s="16" t="str">
        <f>VLOOKUP(A22,Rolezinho!A:C,3,FALSE)</f>
        <v>Kamulundu - Rikungu</v>
      </c>
      <c r="I22" s="17">
        <f>IFERROR(VLOOKUP(H22,Rolezinho!C:F,MATCH("Total dos Jurados (normalizada)",Rolezinho!C$1:W$1,0),FALSE), "--")</f>
        <v>51.6</v>
      </c>
      <c r="J22" s="18">
        <f>IFERROR(VLOOKUP(H22,Rolezinho!C:Z,MATCH("Total dos Times (normalizada)",Rolezinho!C$1:W$1,0),FALSE), "--")</f>
        <v>18.14285714</v>
      </c>
      <c r="K22" s="17">
        <f>VLOOKUP(A22,Rolezinho!A:B,2,FALSE)</f>
        <v>10</v>
      </c>
      <c r="L22" s="19">
        <f t="shared" si="2"/>
        <v>79.74285714</v>
      </c>
      <c r="M22" s="20">
        <f t="shared" ref="M22:P22" si="25">VLOOKUP($A22,indirect("P" &amp; RIGHT(LEFT(M$1,10),1) &amp; "!A:B"),2,FALSE)</f>
        <v>3</v>
      </c>
      <c r="N22" s="20">
        <f t="shared" si="25"/>
        <v>0</v>
      </c>
      <c r="O22" s="20">
        <f t="shared" si="25"/>
        <v>3.5</v>
      </c>
      <c r="P22" s="20">
        <f t="shared" si="25"/>
        <v>10</v>
      </c>
      <c r="Q22" s="21">
        <f t="shared" si="4"/>
        <v>16.5</v>
      </c>
      <c r="R22" s="22" t="str">
        <f>IFERROR(LEFT(VLOOKUP(A22,'D Geral'!A:B,2,FALSE),6), "--")</f>
        <v>Time A</v>
      </c>
      <c r="S22" s="23">
        <f>IFERROR(VLOOKUP(VLOOKUP(A22,'D Geral'!A:B,2,FALSE),'D Geral'!B:C,2,FALSE), "--")</f>
        <v>60</v>
      </c>
      <c r="T22" s="23" t="str">
        <f>IFERROR(LEFT(VLOOKUP(A22,'D Final'!A:B,2,FALSE),10), "--")</f>
        <v>--</v>
      </c>
      <c r="U22" s="23" t="str">
        <f>IFERROR(VLOOKUP(VLOOKUP(A22,'D Final'!A:B,2,FALSE),'D Final'!B:C,2,FALSE), "--")</f>
        <v>--</v>
      </c>
      <c r="V22" s="25">
        <f t="shared" si="5"/>
        <v>60</v>
      </c>
      <c r="W22" s="26">
        <f t="shared" si="6"/>
        <v>187.1595238</v>
      </c>
    </row>
    <row r="23">
      <c r="A23" s="39" t="s">
        <v>85</v>
      </c>
      <c r="B23" s="28" t="s">
        <v>86</v>
      </c>
      <c r="C23" s="29" t="s">
        <v>87</v>
      </c>
      <c r="D23" s="30" t="s">
        <v>88</v>
      </c>
      <c r="E23" s="13">
        <v>11.458333333333334</v>
      </c>
      <c r="F23" s="14" t="str">
        <f>VLOOKUP(A23,'Obelepédia'!A:B,2,FALSE)</f>
        <v>Língua Havaiana</v>
      </c>
      <c r="G23" s="15">
        <f>VLOOKUP(A23,'Obelepédia'!A:E,5,FALSE)</f>
        <v>19</v>
      </c>
      <c r="H23" s="16" t="str">
        <f>VLOOKUP(A23,Rolezinho!A:C,3,FALSE)</f>
        <v>Kitangana - Kalemba</v>
      </c>
      <c r="I23" s="17">
        <f>IFERROR(VLOOKUP(H23,Rolezinho!C:F,MATCH("Total dos Jurados (normalizada)",Rolezinho!C$1:W$1,0),FALSE), "--")</f>
        <v>48.6</v>
      </c>
      <c r="J23" s="18">
        <f>IFERROR(VLOOKUP(H23,Rolezinho!C:Z,MATCH("Total dos Times (normalizada)",Rolezinho!C$1:W$1,0),FALSE), "--")</f>
        <v>17.57142857</v>
      </c>
      <c r="K23" s="17">
        <f>VLOOKUP(A23,Rolezinho!A:B,2,FALSE)</f>
        <v>10</v>
      </c>
      <c r="L23" s="19">
        <f t="shared" si="2"/>
        <v>76.17142857</v>
      </c>
      <c r="M23" s="20">
        <f t="shared" ref="M23:P23" si="26">VLOOKUP($A23,indirect("P" &amp; RIGHT(LEFT(M$1,10),1) &amp; "!A:B"),2,FALSE)</f>
        <v>0</v>
      </c>
      <c r="N23" s="20">
        <f t="shared" si="26"/>
        <v>13</v>
      </c>
      <c r="O23" s="20">
        <f t="shared" si="26"/>
        <v>0</v>
      </c>
      <c r="P23" s="20">
        <f t="shared" si="26"/>
        <v>0</v>
      </c>
      <c r="Q23" s="21">
        <f t="shared" si="4"/>
        <v>13</v>
      </c>
      <c r="R23" s="22" t="str">
        <f>IFERROR(LEFT(VLOOKUP(A23,'D Geral'!A:B,2,FALSE),6), "--")</f>
        <v>Time F</v>
      </c>
      <c r="S23" s="23">
        <f>IFERROR(VLOOKUP(VLOOKUP(A23,'D Geral'!A:B,2,FALSE),'D Geral'!B:C,2,FALSE), "--")</f>
        <v>61.66666667</v>
      </c>
      <c r="T23" s="23" t="str">
        <f>IFERROR(LEFT(VLOOKUP(A23,'D Final'!A:B,2,FALSE),10), "--")</f>
        <v>--</v>
      </c>
      <c r="U23" s="23" t="str">
        <f>IFERROR(VLOOKUP(VLOOKUP(A23,'D Final'!A:B,2,FALSE),'D Final'!B:C,2,FALSE), "--")</f>
        <v>--</v>
      </c>
      <c r="V23" s="25">
        <f t="shared" si="5"/>
        <v>61.66666667</v>
      </c>
      <c r="W23" s="26">
        <f t="shared" si="6"/>
        <v>181.2964286</v>
      </c>
    </row>
    <row r="24">
      <c r="A24" s="40" t="s">
        <v>89</v>
      </c>
      <c r="B24" s="10" t="s">
        <v>38</v>
      </c>
      <c r="C24" s="11" t="s">
        <v>32</v>
      </c>
      <c r="D24" s="12" t="s">
        <v>90</v>
      </c>
      <c r="E24" s="13">
        <v>16.291666666666668</v>
      </c>
      <c r="F24" s="14" t="str">
        <f>VLOOKUP(A24,'Obelepédia'!A:B,2,FALSE)</f>
        <v>Língua manesa</v>
      </c>
      <c r="G24" s="15">
        <f>VLOOKUP(A24,'Obelepédia'!A:E,5,FALSE)</f>
        <v>20</v>
      </c>
      <c r="H24" s="16" t="str">
        <f>VLOOKUP(A24,Rolezinho!A:C,3,FALSE)</f>
        <v>Masanganu - Ndunge</v>
      </c>
      <c r="I24" s="17">
        <f>IFERROR(VLOOKUP(H24,Rolezinho!C:F,MATCH("Total dos Jurados (normalizada)",Rolezinho!C$1:W$1,0),FALSE), "--")</f>
        <v>52.8</v>
      </c>
      <c r="J24" s="18">
        <f>IFERROR(VLOOKUP(H24,Rolezinho!C:Z,MATCH("Total dos Times (normalizada)",Rolezinho!C$1:W$1,0),FALSE), "--")</f>
        <v>19.42857143</v>
      </c>
      <c r="K24" s="17">
        <f>VLOOKUP(A24,Rolezinho!A:B,2,FALSE)</f>
        <v>9</v>
      </c>
      <c r="L24" s="19">
        <f t="shared" si="2"/>
        <v>81.22857143</v>
      </c>
      <c r="M24" s="20">
        <f t="shared" ref="M24:P24" si="27">VLOOKUP($A24,indirect("P" &amp; RIGHT(LEFT(M$1,10),1) &amp; "!A:B"),2,FALSE)</f>
        <v>0</v>
      </c>
      <c r="N24" s="20">
        <f t="shared" si="27"/>
        <v>0</v>
      </c>
      <c r="O24" s="20">
        <f t="shared" si="27"/>
        <v>0</v>
      </c>
      <c r="P24" s="20">
        <f t="shared" si="27"/>
        <v>0</v>
      </c>
      <c r="Q24" s="21">
        <f t="shared" si="4"/>
        <v>0</v>
      </c>
      <c r="R24" s="22" t="str">
        <f>IFERROR(LEFT(VLOOKUP(A24,'D Geral'!A:B,2,FALSE),6), "--")</f>
        <v>Time A</v>
      </c>
      <c r="S24" s="23">
        <f>IFERROR(VLOOKUP(VLOOKUP(A24,'D Geral'!A:B,2,FALSE),'D Geral'!B:C,2,FALSE), "--")</f>
        <v>60</v>
      </c>
      <c r="T24" s="23" t="str">
        <f>IFERROR(LEFT(VLOOKUP(A24,'D Final'!A:B,2,FALSE),10), "--")</f>
        <v>--</v>
      </c>
      <c r="U24" s="23" t="str">
        <f>IFERROR(VLOOKUP(VLOOKUP(A24,'D Final'!A:B,2,FALSE),'D Final'!B:C,2,FALSE), "--")</f>
        <v>--</v>
      </c>
      <c r="V24" s="25">
        <f t="shared" si="5"/>
        <v>60</v>
      </c>
      <c r="W24" s="26">
        <f t="shared" si="6"/>
        <v>177.5202381</v>
      </c>
    </row>
    <row r="25">
      <c r="A25" s="39" t="s">
        <v>91</v>
      </c>
      <c r="B25" s="28" t="s">
        <v>28</v>
      </c>
      <c r="C25" s="29" t="s">
        <v>47</v>
      </c>
      <c r="D25" s="30" t="s">
        <v>92</v>
      </c>
      <c r="E25" s="13">
        <v>15.0</v>
      </c>
      <c r="F25" s="14" t="str">
        <f>VLOOKUP(A25,'Obelepédia'!A:B,2,FALSE)</f>
        <v>Língua iorubá</v>
      </c>
      <c r="G25" s="15">
        <f>VLOOKUP(A25,'Obelepédia'!A:E,5,FALSE)</f>
        <v>19</v>
      </c>
      <c r="H25" s="16" t="str">
        <f>VLOOKUP(A25,Rolezinho!A:C,3,FALSE)</f>
        <v>Kubanza -  Kusoka</v>
      </c>
      <c r="I25" s="17">
        <f>IFERROR(VLOOKUP(H25,Rolezinho!C:F,MATCH("Total dos Jurados (normalizada)",Rolezinho!C$1:W$1,0),FALSE), "--")</f>
        <v>52.2</v>
      </c>
      <c r="J25" s="18">
        <f>IFERROR(VLOOKUP(H25,Rolezinho!C:Z,MATCH("Total dos Times (normalizada)",Rolezinho!C$1:W$1,0),FALSE), "--")</f>
        <v>18.14285714</v>
      </c>
      <c r="K25" s="17">
        <f>VLOOKUP(A25,Rolezinho!A:B,2,FALSE)</f>
        <v>6</v>
      </c>
      <c r="L25" s="19">
        <f t="shared" si="2"/>
        <v>76.34285714</v>
      </c>
      <c r="M25" s="20">
        <f t="shared" ref="M25:P25" si="28">VLOOKUP($A25,indirect("P" &amp; RIGHT(LEFT(M$1,10),1) &amp; "!A:B"),2,FALSE)</f>
        <v>0</v>
      </c>
      <c r="N25" s="20">
        <f t="shared" si="28"/>
        <v>0</v>
      </c>
      <c r="O25" s="20">
        <f t="shared" si="28"/>
        <v>0</v>
      </c>
      <c r="P25" s="20">
        <f t="shared" si="28"/>
        <v>0</v>
      </c>
      <c r="Q25" s="21">
        <f t="shared" si="4"/>
        <v>0</v>
      </c>
      <c r="R25" s="22" t="str">
        <f>IFERROR(LEFT(VLOOKUP(A25,'D Geral'!A:B,2,FALSE),6), "--")</f>
        <v>Time B</v>
      </c>
      <c r="S25" s="23">
        <f>IFERROR(VLOOKUP(VLOOKUP(A25,'D Geral'!A:B,2,FALSE),'D Geral'!B:C,2,FALSE), "--")</f>
        <v>62.5</v>
      </c>
      <c r="T25" s="23" t="str">
        <f>IFERROR(LEFT(VLOOKUP(A25,'D Final'!A:B,2,FALSE),10), "--")</f>
        <v>--</v>
      </c>
      <c r="U25" s="23" t="str">
        <f>IFERROR(VLOOKUP(VLOOKUP(A25,'D Final'!A:B,2,FALSE),'D Final'!B:C,2,FALSE), "--")</f>
        <v>--</v>
      </c>
      <c r="V25" s="25">
        <f t="shared" si="5"/>
        <v>62.5</v>
      </c>
      <c r="W25" s="26">
        <f t="shared" si="6"/>
        <v>172.8428571</v>
      </c>
    </row>
    <row r="26">
      <c r="A26" s="34" t="s">
        <v>93</v>
      </c>
      <c r="B26" s="10" t="s">
        <v>38</v>
      </c>
      <c r="C26" s="11" t="s">
        <v>25</v>
      </c>
      <c r="D26" s="12" t="s">
        <v>94</v>
      </c>
      <c r="E26" s="13">
        <v>15.104166666666666</v>
      </c>
      <c r="F26" s="31" t="str">
        <f>VLOOKUP(A26,'Obelepédia'!A:B,2,FALSE)</f>
        <v>Língua Katukina-Kanamari</v>
      </c>
      <c r="G26" s="15">
        <f>VLOOKUP(A26,'Obelepédia'!A:E,5,FALSE)</f>
        <v>29</v>
      </c>
      <c r="H26" s="16" t="str">
        <f>VLOOKUP(A26,Rolezinho!A:C,3,FALSE)</f>
        <v>Kitangana - Fitíu</v>
      </c>
      <c r="I26" s="17">
        <f>IFERROR(VLOOKUP(H26,Rolezinho!C:F,MATCH("Total dos Jurados (normalizada)",Rolezinho!C$1:W$1,0),FALSE), "--")</f>
        <v>52.2</v>
      </c>
      <c r="J26" s="18">
        <f>IFERROR(VLOOKUP(H26,Rolezinho!C:Z,MATCH("Total dos Times (normalizada)",Rolezinho!C$1:W$1,0),FALSE), "--")</f>
        <v>18.85714286</v>
      </c>
      <c r="K26" s="17">
        <f>VLOOKUP(A26,Rolezinho!A:B,2,FALSE)</f>
        <v>10</v>
      </c>
      <c r="L26" s="19">
        <f t="shared" si="2"/>
        <v>81.05714286</v>
      </c>
      <c r="M26" s="20">
        <f t="shared" ref="M26:P26" si="29">VLOOKUP($A26,indirect("P" &amp; RIGHT(LEFT(M$1,10),1) &amp; "!A:B"),2,FALSE)</f>
        <v>16.5</v>
      </c>
      <c r="N26" s="20">
        <f t="shared" si="29"/>
        <v>3</v>
      </c>
      <c r="O26" s="20">
        <f t="shared" si="29"/>
        <v>13</v>
      </c>
      <c r="P26" s="20">
        <f t="shared" si="29"/>
        <v>14</v>
      </c>
      <c r="Q26" s="21">
        <f t="shared" si="4"/>
        <v>46.5</v>
      </c>
      <c r="R26" s="22" t="str">
        <f>IFERROR(LEFT(VLOOKUP(A26,'D Geral'!A:B,2,FALSE),6), "--")</f>
        <v>--</v>
      </c>
      <c r="S26" s="23" t="str">
        <f>IFERROR(VLOOKUP(VLOOKUP(A26,'D Geral'!A:B,2,FALSE),'D Geral'!B:C,2,FALSE), "--")</f>
        <v>--</v>
      </c>
      <c r="T26" s="23" t="str">
        <f>IFERROR(LEFT(VLOOKUP(A26,'D Final'!A:B,2,FALSE),10), "--")</f>
        <v>--</v>
      </c>
      <c r="U26" s="23" t="str">
        <f>IFERROR(VLOOKUP(VLOOKUP(A26,'D Final'!A:B,2,FALSE),'D Final'!B:C,2,FALSE), "--")</f>
        <v>--</v>
      </c>
      <c r="V26" s="25">
        <f t="shared" si="5"/>
        <v>0</v>
      </c>
      <c r="W26" s="26">
        <f t="shared" si="6"/>
        <v>171.6613095</v>
      </c>
    </row>
    <row r="27">
      <c r="A27" s="39" t="s">
        <v>95</v>
      </c>
      <c r="B27" s="28" t="s">
        <v>96</v>
      </c>
      <c r="C27" s="29" t="s">
        <v>32</v>
      </c>
      <c r="D27" s="30" t="s">
        <v>97</v>
      </c>
      <c r="E27" s="13">
        <v>15.041666666666666</v>
      </c>
      <c r="F27" s="14" t="str">
        <f>VLOOKUP(A27,'Obelepédia'!A:B,2,FALSE)</f>
        <v>Lingua panará</v>
      </c>
      <c r="G27" s="15">
        <f>VLOOKUP(A27,'Obelepédia'!A:E,5,FALSE)</f>
        <v>28</v>
      </c>
      <c r="H27" s="16" t="str">
        <f>VLOOKUP(A27,Rolezinho!A:C,3,FALSE)</f>
        <v>Kitangana - Fitíu</v>
      </c>
      <c r="I27" s="17">
        <f>IFERROR(VLOOKUP(H27,Rolezinho!C:F,MATCH("Total dos Jurados (normalizada)",Rolezinho!C$1:W$1,0),FALSE), "--")</f>
        <v>52.2</v>
      </c>
      <c r="J27" s="18">
        <f>IFERROR(VLOOKUP(H27,Rolezinho!C:Z,MATCH("Total dos Times (normalizada)",Rolezinho!C$1:W$1,0),FALSE), "--")</f>
        <v>18.85714286</v>
      </c>
      <c r="K27" s="17">
        <f>VLOOKUP(A27,Rolezinho!A:B,2,FALSE)</f>
        <v>10</v>
      </c>
      <c r="L27" s="19">
        <f t="shared" si="2"/>
        <v>81.05714286</v>
      </c>
      <c r="M27" s="20">
        <f t="shared" ref="M27:P27" si="30">VLOOKUP($A27,indirect("P" &amp; RIGHT(LEFT(M$1,10),1) &amp; "!A:B"),2,FALSE)</f>
        <v>0</v>
      </c>
      <c r="N27" s="20">
        <f t="shared" si="30"/>
        <v>0</v>
      </c>
      <c r="O27" s="20">
        <f t="shared" si="30"/>
        <v>0</v>
      </c>
      <c r="P27" s="20">
        <f t="shared" si="30"/>
        <v>14</v>
      </c>
      <c r="Q27" s="21">
        <f t="shared" si="4"/>
        <v>14</v>
      </c>
      <c r="R27" s="22" t="str">
        <f>IFERROR(LEFT(VLOOKUP(A27,'D Geral'!A:B,2,FALSE),6), "--")</f>
        <v>--</v>
      </c>
      <c r="S27" s="23" t="str">
        <f>IFERROR(VLOOKUP(VLOOKUP(A27,'D Geral'!A:B,2,FALSE),'D Geral'!B:C,2,FALSE), "--")</f>
        <v>--</v>
      </c>
      <c r="T27" s="23" t="str">
        <f>IFERROR(LEFT(VLOOKUP(A27,'D Final'!A:B,2,FALSE),10), "--")</f>
        <v>--</v>
      </c>
      <c r="U27" s="23" t="str">
        <f>IFERROR(VLOOKUP(VLOOKUP(A27,'D Final'!A:B,2,FALSE),'D Final'!B:C,2,FALSE), "--")</f>
        <v>--</v>
      </c>
      <c r="V27" s="25">
        <f t="shared" si="5"/>
        <v>0</v>
      </c>
      <c r="W27" s="26">
        <f t="shared" si="6"/>
        <v>138.0988095</v>
      </c>
    </row>
    <row r="28">
      <c r="A28" s="40" t="s">
        <v>98</v>
      </c>
      <c r="B28" s="10" t="s">
        <v>68</v>
      </c>
      <c r="C28" s="11" t="s">
        <v>32</v>
      </c>
      <c r="D28" s="12" t="s">
        <v>99</v>
      </c>
      <c r="E28" s="13">
        <v>13.979166666666664</v>
      </c>
      <c r="F28" s="14" t="str">
        <f>VLOOKUP(A28,'Obelepédia'!A:B,2,FALSE)</f>
        <v>Língua bengali</v>
      </c>
      <c r="G28" s="15">
        <f>VLOOKUP(A28,'Obelepédia'!A:E,5,FALSE)</f>
        <v>27</v>
      </c>
      <c r="H28" s="16" t="str">
        <f>VLOOKUP(A28,Rolezinho!A:C,3,FALSE)</f>
        <v>Kamulundu - Kinjenje</v>
      </c>
      <c r="I28" s="17">
        <f>IFERROR(VLOOKUP(H28,Rolezinho!C:F,MATCH("Total dos Jurados (normalizada)",Rolezinho!C$1:W$1,0),FALSE), "--")</f>
        <v>47.4</v>
      </c>
      <c r="J28" s="18">
        <f>IFERROR(VLOOKUP(H28,Rolezinho!C:Z,MATCH("Total dos Times (normalizada)",Rolezinho!C$1:W$1,0),FALSE), "--")</f>
        <v>17.42857143</v>
      </c>
      <c r="K28" s="17">
        <f>VLOOKUP(A28,Rolezinho!A:B,2,FALSE)</f>
        <v>9</v>
      </c>
      <c r="L28" s="19">
        <f t="shared" si="2"/>
        <v>73.82857143</v>
      </c>
      <c r="M28" s="20">
        <f t="shared" ref="M28:P28" si="31">VLOOKUP($A28,indirect("P" &amp; RIGHT(LEFT(M$1,10),1) &amp; "!A:B"),2,FALSE)</f>
        <v>0</v>
      </c>
      <c r="N28" s="20">
        <f t="shared" si="31"/>
        <v>0</v>
      </c>
      <c r="O28" s="20">
        <f t="shared" si="31"/>
        <v>12.5</v>
      </c>
      <c r="P28" s="20">
        <f t="shared" si="31"/>
        <v>10</v>
      </c>
      <c r="Q28" s="21">
        <f t="shared" si="4"/>
        <v>22.5</v>
      </c>
      <c r="R28" s="22" t="str">
        <f>IFERROR(LEFT(VLOOKUP(A28,'D Geral'!A:B,2,FALSE),6), "--")</f>
        <v>--</v>
      </c>
      <c r="S28" s="23" t="str">
        <f>IFERROR(VLOOKUP(VLOOKUP(A28,'D Geral'!A:B,2,FALSE),'D Geral'!B:C,2,FALSE), "--")</f>
        <v>--</v>
      </c>
      <c r="T28" s="23" t="str">
        <f>IFERROR(LEFT(VLOOKUP(A28,'D Final'!A:B,2,FALSE),10), "--")</f>
        <v>--</v>
      </c>
      <c r="U28" s="23" t="str">
        <f>IFERROR(VLOOKUP(VLOOKUP(A28,'D Final'!A:B,2,FALSE),'D Final'!B:C,2,FALSE), "--")</f>
        <v>--</v>
      </c>
      <c r="V28" s="25">
        <f t="shared" si="5"/>
        <v>0</v>
      </c>
      <c r="W28" s="26">
        <f t="shared" si="6"/>
        <v>137.3077381</v>
      </c>
    </row>
    <row r="29">
      <c r="A29" s="39" t="s">
        <v>100</v>
      </c>
      <c r="B29" s="28" t="s">
        <v>101</v>
      </c>
      <c r="C29" s="29" t="s">
        <v>32</v>
      </c>
      <c r="D29" s="30" t="s">
        <v>102</v>
      </c>
      <c r="E29" s="13">
        <v>15.166666666666666</v>
      </c>
      <c r="F29" s="14" t="str">
        <f>VLOOKUP(A29,'Obelepédia'!A:B,2,FALSE)</f>
        <v>Língua bumthang</v>
      </c>
      <c r="G29" s="15">
        <f>VLOOKUP(A29,'Obelepédia'!A:E,5,FALSE)</f>
        <v>24</v>
      </c>
      <c r="H29" s="16" t="str">
        <f>VLOOKUP(A29,Rolezinho!A:C,3,FALSE)</f>
        <v>Masanganu - Ndunge</v>
      </c>
      <c r="I29" s="17">
        <f>IFERROR(VLOOKUP(H29,Rolezinho!C:F,MATCH("Total dos Jurados (normalizada)",Rolezinho!C$1:W$1,0),FALSE), "--")</f>
        <v>52.8</v>
      </c>
      <c r="J29" s="18">
        <f>IFERROR(VLOOKUP(H29,Rolezinho!C:Z,MATCH("Total dos Times (normalizada)",Rolezinho!C$1:W$1,0),FALSE), "--")</f>
        <v>19.42857143</v>
      </c>
      <c r="K29" s="17">
        <f>VLOOKUP(A29,Rolezinho!A:B,2,FALSE)</f>
        <v>9</v>
      </c>
      <c r="L29" s="19">
        <f t="shared" si="2"/>
        <v>81.22857143</v>
      </c>
      <c r="M29" s="20">
        <f t="shared" ref="M29:P29" si="32">VLOOKUP($A29,indirect("P" &amp; RIGHT(LEFT(M$1,10),1) &amp; "!A:B"),2,FALSE)</f>
        <v>0</v>
      </c>
      <c r="N29" s="20">
        <f t="shared" si="32"/>
        <v>0</v>
      </c>
      <c r="O29" s="20">
        <f t="shared" si="32"/>
        <v>12</v>
      </c>
      <c r="P29" s="20">
        <f t="shared" si="32"/>
        <v>0</v>
      </c>
      <c r="Q29" s="21">
        <f t="shared" si="4"/>
        <v>12</v>
      </c>
      <c r="R29" s="22" t="str">
        <f>IFERROR(LEFT(VLOOKUP(A29,'D Geral'!A:B,2,FALSE),6), "--")</f>
        <v>--</v>
      </c>
      <c r="S29" s="23" t="str">
        <f>IFERROR(VLOOKUP(VLOOKUP(A29,'D Geral'!A:B,2,FALSE),'D Geral'!B:C,2,FALSE), "--")</f>
        <v>--</v>
      </c>
      <c r="T29" s="23" t="str">
        <f>IFERROR(LEFT(VLOOKUP(A29,'D Final'!A:B,2,FALSE),10), "--")</f>
        <v>--</v>
      </c>
      <c r="U29" s="23" t="str">
        <f>IFERROR(VLOOKUP(VLOOKUP(A29,'D Final'!A:B,2,FALSE),'D Final'!B:C,2,FALSE), "--")</f>
        <v>--</v>
      </c>
      <c r="V29" s="25">
        <f t="shared" si="5"/>
        <v>0</v>
      </c>
      <c r="W29" s="26">
        <f t="shared" si="6"/>
        <v>132.3952381</v>
      </c>
    </row>
    <row r="30">
      <c r="A30" s="40" t="s">
        <v>103</v>
      </c>
      <c r="B30" s="10" t="s">
        <v>74</v>
      </c>
      <c r="C30" s="11" t="s">
        <v>25</v>
      </c>
      <c r="D30" s="12" t="s">
        <v>104</v>
      </c>
      <c r="E30" s="13">
        <v>15.5625</v>
      </c>
      <c r="F30" s="14" t="str">
        <f>VLOOKUP(A30,'Obelepédia'!A:B,2,FALSE)</f>
        <v>Língua Maxakali</v>
      </c>
      <c r="G30" s="15">
        <f>VLOOKUP(A30,'Obelepédia'!A:E,5,FALSE)</f>
        <v>28</v>
      </c>
      <c r="H30" s="16" t="str">
        <f>VLOOKUP(A30,Rolezinho!A:C,3,FALSE)</f>
        <v>Kitangana - Kalemba</v>
      </c>
      <c r="I30" s="17">
        <f>IFERROR(VLOOKUP(H30,Rolezinho!C:F,MATCH("Total dos Jurados (normalizada)",Rolezinho!C$1:W$1,0),FALSE), "--")</f>
        <v>48.6</v>
      </c>
      <c r="J30" s="18">
        <f>IFERROR(VLOOKUP(H30,Rolezinho!C:Z,MATCH("Total dos Times (normalizada)",Rolezinho!C$1:W$1,0),FALSE), "--")</f>
        <v>17.57142857</v>
      </c>
      <c r="K30" s="17">
        <f>VLOOKUP(A30,Rolezinho!A:B,2,FALSE)</f>
        <v>10</v>
      </c>
      <c r="L30" s="19">
        <f t="shared" si="2"/>
        <v>76.17142857</v>
      </c>
      <c r="M30" s="20">
        <f t="shared" ref="M30:P30" si="33">VLOOKUP($A30,indirect("P" &amp; RIGHT(LEFT(M$1,10),1) &amp; "!A:B"),2,FALSE)</f>
        <v>0</v>
      </c>
      <c r="N30" s="20">
        <f t="shared" si="33"/>
        <v>1.5</v>
      </c>
      <c r="O30" s="20">
        <f t="shared" si="33"/>
        <v>10.5</v>
      </c>
      <c r="P30" s="20">
        <f t="shared" si="33"/>
        <v>0</v>
      </c>
      <c r="Q30" s="21">
        <f t="shared" si="4"/>
        <v>12</v>
      </c>
      <c r="R30" s="22" t="str">
        <f>IFERROR(LEFT(VLOOKUP(A30,'D Geral'!A:B,2,FALSE),6), "--")</f>
        <v>--</v>
      </c>
      <c r="S30" s="23" t="str">
        <f>IFERROR(VLOOKUP(VLOOKUP(A30,'D Geral'!A:B,2,FALSE),'D Geral'!B:C,2,FALSE), "--")</f>
        <v>--</v>
      </c>
      <c r="T30" s="23" t="str">
        <f>IFERROR(LEFT(VLOOKUP(A30,'D Final'!A:B,2,FALSE),10), "--")</f>
        <v>--</v>
      </c>
      <c r="U30" s="23" t="str">
        <f>IFERROR(VLOOKUP(VLOOKUP(A30,'D Final'!A:B,2,FALSE),'D Final'!B:C,2,FALSE), "--")</f>
        <v>--</v>
      </c>
      <c r="V30" s="25">
        <f t="shared" si="5"/>
        <v>0</v>
      </c>
      <c r="W30" s="26">
        <f t="shared" si="6"/>
        <v>131.7339286</v>
      </c>
    </row>
    <row r="31">
      <c r="A31" s="39" t="s">
        <v>105</v>
      </c>
      <c r="B31" s="28" t="s">
        <v>106</v>
      </c>
      <c r="C31" s="29" t="s">
        <v>25</v>
      </c>
      <c r="D31" s="30" t="s">
        <v>107</v>
      </c>
      <c r="E31" s="13">
        <v>17.35416666666667</v>
      </c>
      <c r="F31" s="14" t="str">
        <f>VLOOKUP(A31,'Obelepédia'!A:B,2,FALSE)</f>
        <v>Língua waimiri-atroari</v>
      </c>
      <c r="G31" s="15">
        <f>VLOOKUP(A31,'Obelepédia'!A:E,5,FALSE)</f>
        <v>27</v>
      </c>
      <c r="H31" s="16" t="str">
        <f>VLOOKUP(A31,Rolezinho!A:C,3,FALSE)</f>
        <v>Kitangana - Kalemba</v>
      </c>
      <c r="I31" s="17">
        <f>IFERROR(VLOOKUP(H31,Rolezinho!C:F,MATCH("Total dos Jurados (normalizada)",Rolezinho!C$1:W$1,0),FALSE), "--")</f>
        <v>48.6</v>
      </c>
      <c r="J31" s="18">
        <f>IFERROR(VLOOKUP(H31,Rolezinho!C:Z,MATCH("Total dos Times (normalizada)",Rolezinho!C$1:W$1,0),FALSE), "--")</f>
        <v>17.57142857</v>
      </c>
      <c r="K31" s="17">
        <f>VLOOKUP(A31,Rolezinho!A:B,2,FALSE)</f>
        <v>10</v>
      </c>
      <c r="L31" s="19">
        <f t="shared" si="2"/>
        <v>76.17142857</v>
      </c>
      <c r="M31" s="20">
        <f t="shared" ref="M31:P31" si="34">VLOOKUP($A31,indirect("P" &amp; RIGHT(LEFT(M$1,10),1) &amp; "!A:B"),2,FALSE)</f>
        <v>0</v>
      </c>
      <c r="N31" s="20">
        <f t="shared" si="34"/>
        <v>4.5</v>
      </c>
      <c r="O31" s="20">
        <f t="shared" si="34"/>
        <v>0</v>
      </c>
      <c r="P31" s="20">
        <f t="shared" si="34"/>
        <v>0</v>
      </c>
      <c r="Q31" s="21">
        <f t="shared" si="4"/>
        <v>4.5</v>
      </c>
      <c r="R31" s="22" t="str">
        <f>IFERROR(LEFT(VLOOKUP(A31,'D Geral'!A:B,2,FALSE),6), "--")</f>
        <v>--</v>
      </c>
      <c r="S31" s="23" t="str">
        <f>IFERROR(VLOOKUP(VLOOKUP(A31,'D Geral'!A:B,2,FALSE),'D Geral'!B:C,2,FALSE), "--")</f>
        <v>--</v>
      </c>
      <c r="T31" s="23" t="str">
        <f>IFERROR(LEFT(VLOOKUP(A31,'D Final'!A:B,2,FALSE),10), "--")</f>
        <v>--</v>
      </c>
      <c r="U31" s="23" t="str">
        <f>IFERROR(VLOOKUP(VLOOKUP(A31,'D Final'!A:B,2,FALSE),'D Final'!B:C,2,FALSE), "--")</f>
        <v>--</v>
      </c>
      <c r="V31" s="25">
        <f t="shared" si="5"/>
        <v>0</v>
      </c>
      <c r="W31" s="26">
        <f t="shared" si="6"/>
        <v>125.0255952</v>
      </c>
    </row>
    <row r="32">
      <c r="A32" s="9" t="s">
        <v>108</v>
      </c>
      <c r="B32" s="10" t="s">
        <v>109</v>
      </c>
      <c r="C32" s="11" t="s">
        <v>110</v>
      </c>
      <c r="D32" s="12" t="s">
        <v>111</v>
      </c>
      <c r="E32" s="13">
        <v>13.666666666666664</v>
      </c>
      <c r="F32" s="14" t="str">
        <f>VLOOKUP(A32,'Obelepédia'!A:B,2,FALSE)</f>
        <v>Língua laociana</v>
      </c>
      <c r="G32" s="15">
        <f>VLOOKUP(A32,'Obelepédia'!A:E,5,FALSE)</f>
        <v>20</v>
      </c>
      <c r="H32" s="35" t="str">
        <f>VLOOKUP(A32,Rolezinho!A:C,3,FALSE)</f>
        <v>Kubanza - Mufufu</v>
      </c>
      <c r="I32" s="17">
        <f>IFERROR(VLOOKUP(H32,Rolezinho!C:F,MATCH("Total dos Jurados (normalizada)",Rolezinho!C$1:W$1,0),FALSE), "--")</f>
        <v>54.6</v>
      </c>
      <c r="J32" s="18">
        <f>IFERROR(VLOOKUP(H32,Rolezinho!C:Z,MATCH("Total dos Times (normalizada)",Rolezinho!C$1:W$1,0),FALSE), "--")</f>
        <v>17.57142857</v>
      </c>
      <c r="K32" s="17">
        <f>VLOOKUP(A32,Rolezinho!A:B,2,FALSE)</f>
        <v>10</v>
      </c>
      <c r="L32" s="19">
        <f t="shared" si="2"/>
        <v>82.17142857</v>
      </c>
      <c r="M32" s="20">
        <f t="shared" ref="M32:P32" si="35">VLOOKUP($A32,indirect("P" &amp; RIGHT(LEFT(M$1,10),1) &amp; "!A:B"),2,FALSE)</f>
        <v>0</v>
      </c>
      <c r="N32" s="20">
        <f t="shared" si="35"/>
        <v>0</v>
      </c>
      <c r="O32" s="20">
        <f t="shared" si="35"/>
        <v>0</v>
      </c>
      <c r="P32" s="20">
        <f t="shared" si="35"/>
        <v>0</v>
      </c>
      <c r="Q32" s="21">
        <f t="shared" si="4"/>
        <v>0</v>
      </c>
      <c r="R32" s="22" t="str">
        <f>IFERROR(LEFT(VLOOKUP(A32,'D Geral'!A:B,2,FALSE),6), "--")</f>
        <v>--</v>
      </c>
      <c r="S32" s="23" t="str">
        <f>IFERROR(VLOOKUP(VLOOKUP(A32,'D Geral'!A:B,2,FALSE),'D Geral'!B:C,2,FALSE), "--")</f>
        <v>--</v>
      </c>
      <c r="T32" s="23" t="str">
        <f>IFERROR(LEFT(VLOOKUP(A32,'D Final'!A:B,2,FALSE),10), "--")</f>
        <v>--</v>
      </c>
      <c r="U32" s="23" t="str">
        <f>IFERROR(VLOOKUP(VLOOKUP(A32,'D Final'!A:B,2,FALSE),'D Final'!B:C,2,FALSE), "--")</f>
        <v>--</v>
      </c>
      <c r="V32" s="25">
        <f t="shared" si="5"/>
        <v>0</v>
      </c>
      <c r="W32" s="26">
        <f t="shared" si="6"/>
        <v>115.8380952</v>
      </c>
    </row>
    <row r="33">
      <c r="A33" s="39" t="s">
        <v>112</v>
      </c>
      <c r="B33" s="28" t="s">
        <v>28</v>
      </c>
      <c r="C33" s="29" t="s">
        <v>47</v>
      </c>
      <c r="D33" s="30" t="s">
        <v>113</v>
      </c>
      <c r="E33" s="13">
        <v>16.208333333333332</v>
      </c>
      <c r="F33" s="14" t="str">
        <f>VLOOKUP(A33,'Obelepédia'!A:B,2,FALSE)</f>
        <v>Língua sabanê</v>
      </c>
      <c r="G33" s="15">
        <f>VLOOKUP(A33,'Obelepédia'!A:E,5,FALSE)</f>
        <v>18</v>
      </c>
      <c r="H33" s="16" t="str">
        <f>VLOOKUP(A33,Rolezinho!A:C,3,FALSE)</f>
        <v>Kitangana - Fitíu</v>
      </c>
      <c r="I33" s="17">
        <f>IFERROR(VLOOKUP(H33,Rolezinho!C:F,MATCH("Total dos Jurados (normalizada)",Rolezinho!C$1:W$1,0),FALSE), "--")</f>
        <v>52.2</v>
      </c>
      <c r="J33" s="18">
        <f>IFERROR(VLOOKUP(H33,Rolezinho!C:Z,MATCH("Total dos Times (normalizada)",Rolezinho!C$1:W$1,0),FALSE), "--")</f>
        <v>18.85714286</v>
      </c>
      <c r="K33" s="17">
        <f>VLOOKUP(A33,Rolezinho!A:B,2,FALSE)</f>
        <v>10</v>
      </c>
      <c r="L33" s="19">
        <f t="shared" si="2"/>
        <v>81.05714286</v>
      </c>
      <c r="M33" s="20">
        <f t="shared" ref="M33:P33" si="36">VLOOKUP($A33,indirect("P" &amp; RIGHT(LEFT(M$1,10),1) &amp; "!A:B"),2,FALSE)</f>
        <v>0</v>
      </c>
      <c r="N33" s="20">
        <f t="shared" si="36"/>
        <v>0</v>
      </c>
      <c r="O33" s="20">
        <f t="shared" si="36"/>
        <v>0</v>
      </c>
      <c r="P33" s="20">
        <f t="shared" si="36"/>
        <v>0</v>
      </c>
      <c r="Q33" s="21">
        <f t="shared" si="4"/>
        <v>0</v>
      </c>
      <c r="R33" s="22" t="str">
        <f>IFERROR(LEFT(VLOOKUP(A33,'D Geral'!A:B,2,FALSE),6), "--")</f>
        <v>--</v>
      </c>
      <c r="S33" s="23" t="str">
        <f>IFERROR(VLOOKUP(VLOOKUP(A33,'D Geral'!A:B,2,FALSE),'D Geral'!B:C,2,FALSE), "--")</f>
        <v>--</v>
      </c>
      <c r="T33" s="23" t="str">
        <f>IFERROR(LEFT(VLOOKUP(A33,'D Final'!A:B,2,FALSE),10), "--")</f>
        <v>--</v>
      </c>
      <c r="U33" s="23" t="str">
        <f>IFERROR(VLOOKUP(VLOOKUP(A33,'D Final'!A:B,2,FALSE),'D Final'!B:C,2,FALSE), "--")</f>
        <v>--</v>
      </c>
      <c r="V33" s="25">
        <f t="shared" si="5"/>
        <v>0</v>
      </c>
      <c r="W33" s="26">
        <f t="shared" si="6"/>
        <v>115.2654762</v>
      </c>
    </row>
    <row r="34">
      <c r="A34" s="40" t="s">
        <v>114</v>
      </c>
      <c r="B34" s="41" t="s">
        <v>115</v>
      </c>
      <c r="C34" s="11" t="s">
        <v>32</v>
      </c>
      <c r="D34" s="12" t="s">
        <v>116</v>
      </c>
      <c r="E34" s="13">
        <v>7.0625</v>
      </c>
      <c r="F34" s="14" t="str">
        <f>VLOOKUP(A34,'Obelepédia'!A:B,2,FALSE)</f>
        <v>Língua kanoê</v>
      </c>
      <c r="G34" s="15">
        <f>VLOOKUP(A34,'Obelepédia'!A:E,5,FALSE)</f>
        <v>24</v>
      </c>
      <c r="H34" s="16" t="str">
        <f>VLOOKUP(A34,Rolezinho!A:C,3,FALSE)</f>
        <v>Kamulundu - Rikungu</v>
      </c>
      <c r="I34" s="17">
        <f>IFERROR(VLOOKUP(H34,Rolezinho!C:F,MATCH("Total dos Jurados (normalizada)",Rolezinho!C$1:W$1,0),FALSE), "--")</f>
        <v>51.6</v>
      </c>
      <c r="J34" s="18">
        <f>IFERROR(VLOOKUP(H34,Rolezinho!C:Z,MATCH("Total dos Times (normalizada)",Rolezinho!C$1:W$1,0),FALSE), "--")</f>
        <v>18.14285714</v>
      </c>
      <c r="K34" s="17">
        <f>VLOOKUP(A34,Rolezinho!A:B,2,FALSE)</f>
        <v>10</v>
      </c>
      <c r="L34" s="19">
        <f t="shared" si="2"/>
        <v>79.74285714</v>
      </c>
      <c r="M34" s="20">
        <f t="shared" ref="M34:P34" si="37">VLOOKUP($A34,indirect("P" &amp; RIGHT(LEFT(M$1,10),1) &amp; "!A:B"),2,FALSE)</f>
        <v>0</v>
      </c>
      <c r="N34" s="20">
        <f t="shared" si="37"/>
        <v>0</v>
      </c>
      <c r="O34" s="20">
        <f t="shared" si="37"/>
        <v>0</v>
      </c>
      <c r="P34" s="20">
        <f t="shared" si="37"/>
        <v>0</v>
      </c>
      <c r="Q34" s="21">
        <f t="shared" si="4"/>
        <v>0</v>
      </c>
      <c r="R34" s="22" t="str">
        <f>IFERROR(LEFT(VLOOKUP(A34,'D Geral'!A:B,2,FALSE),6), "--")</f>
        <v>--</v>
      </c>
      <c r="S34" s="23" t="str">
        <f>IFERROR(VLOOKUP(VLOOKUP(A34,'D Geral'!A:B,2,FALSE),'D Geral'!B:C,2,FALSE), "--")</f>
        <v>--</v>
      </c>
      <c r="T34" s="23" t="str">
        <f>IFERROR(LEFT(VLOOKUP(A34,'D Final'!A:B,2,FALSE),10), "--")</f>
        <v>--</v>
      </c>
      <c r="U34" s="23" t="str">
        <f>IFERROR(VLOOKUP(VLOOKUP(A34,'D Final'!A:B,2,FALSE),'D Final'!B:C,2,FALSE), "--")</f>
        <v>--</v>
      </c>
      <c r="V34" s="25">
        <f t="shared" si="5"/>
        <v>0</v>
      </c>
      <c r="W34" s="26">
        <f t="shared" si="6"/>
        <v>110.8053571</v>
      </c>
    </row>
    <row r="35">
      <c r="A35" s="39" t="s">
        <v>117</v>
      </c>
      <c r="B35" s="28" t="s">
        <v>68</v>
      </c>
      <c r="C35" s="29" t="s">
        <v>59</v>
      </c>
      <c r="D35" s="30" t="s">
        <v>99</v>
      </c>
      <c r="E35" s="13">
        <v>15.083333333333334</v>
      </c>
      <c r="F35" s="14" t="str">
        <f>VLOOKUP(A35,'Obelepédia'!A:B,2,FALSE)</f>
        <v>Língua Indonésia</v>
      </c>
      <c r="G35" s="15">
        <f>VLOOKUP(A35,'Obelepédia'!A:E,5,FALSE)</f>
        <v>28</v>
      </c>
      <c r="H35" s="42" t="s">
        <v>118</v>
      </c>
      <c r="I35" s="17" t="str">
        <f>IFERROR(VLOOKUP(H35,Rolezinho!C:F,MATCH("Total dos Jurados (normalizada)",Rolezinho!C$1:W$1,0),FALSE), "--")</f>
        <v>--</v>
      </c>
      <c r="J35" s="18" t="str">
        <f>IFERROR(VLOOKUP(H35,Rolezinho!C:Z,MATCH("Total dos Times (normalizada)",Rolezinho!C$1:W$1,0),FALSE), "--")</f>
        <v>--</v>
      </c>
      <c r="K35" s="42" t="s">
        <v>118</v>
      </c>
      <c r="L35" s="19">
        <f t="shared" si="2"/>
        <v>0</v>
      </c>
      <c r="M35" s="20">
        <f t="shared" ref="M35:P35" si="38">VLOOKUP($A35,indirect("P" &amp; RIGHT(LEFT(M$1,10),1) &amp; "!A:B"),2,FALSE)</f>
        <v>0</v>
      </c>
      <c r="N35" s="20">
        <f t="shared" si="38"/>
        <v>1.5</v>
      </c>
      <c r="O35" s="20">
        <f t="shared" si="38"/>
        <v>11.5</v>
      </c>
      <c r="P35" s="20">
        <f t="shared" si="38"/>
        <v>5</v>
      </c>
      <c r="Q35" s="21">
        <f t="shared" si="4"/>
        <v>18</v>
      </c>
      <c r="R35" s="22" t="str">
        <f>IFERROR(LEFT(VLOOKUP(A35,'D Geral'!A:B,2,FALSE),6), "--")</f>
        <v>--</v>
      </c>
      <c r="S35" s="23" t="str">
        <f>IFERROR(VLOOKUP(VLOOKUP(A35,'D Geral'!A:B,2,FALSE),'D Geral'!B:C,2,FALSE), "--")</f>
        <v>--</v>
      </c>
      <c r="T35" s="23" t="str">
        <f>IFERROR(LEFT(VLOOKUP(A35,'D Final'!A:B,2,FALSE),10), "--")</f>
        <v>--</v>
      </c>
      <c r="U35" s="23" t="str">
        <f>IFERROR(VLOOKUP(VLOOKUP(A35,'D Final'!A:B,2,FALSE),'D Final'!B:C,2,FALSE), "--")</f>
        <v>--</v>
      </c>
      <c r="V35" s="25">
        <f t="shared" si="5"/>
        <v>0</v>
      </c>
      <c r="W35" s="26">
        <f t="shared" si="6"/>
        <v>61.08333333</v>
      </c>
    </row>
    <row r="36">
      <c r="A36" s="40" t="s">
        <v>119</v>
      </c>
      <c r="B36" s="10" t="s">
        <v>68</v>
      </c>
      <c r="C36" s="11" t="s">
        <v>32</v>
      </c>
      <c r="D36" s="12" t="s">
        <v>99</v>
      </c>
      <c r="E36" s="13">
        <v>13.0</v>
      </c>
      <c r="F36" s="14" t="str">
        <f>VLOOKUP(A36,'Obelepédia'!A:B,2,FALSE)</f>
        <v>Língua Ngoni</v>
      </c>
      <c r="G36" s="15">
        <f>VLOOKUP(A36,'Obelepédia'!A:E,5,FALSE)</f>
        <v>23</v>
      </c>
      <c r="H36" s="42" t="s">
        <v>118</v>
      </c>
      <c r="I36" s="17" t="str">
        <f>IFERROR(VLOOKUP(H36,Rolezinho!C:F,MATCH("Total dos Jurados (normalizada)",Rolezinho!C$1:W$1,0),FALSE), "--")</f>
        <v>--</v>
      </c>
      <c r="J36" s="18" t="str">
        <f>IFERROR(VLOOKUP(H36,Rolezinho!C:Z,MATCH("Total dos Times (normalizada)",Rolezinho!C$1:W$1,0),FALSE), "--")</f>
        <v>--</v>
      </c>
      <c r="K36" s="42" t="s">
        <v>118</v>
      </c>
      <c r="L36" s="19">
        <f t="shared" si="2"/>
        <v>0</v>
      </c>
      <c r="M36" s="20">
        <f t="shared" ref="M36:P36" si="39">VLOOKUP($A36,indirect("P" &amp; RIGHT(LEFT(M$1,10),1) &amp; "!A:B"),2,FALSE)</f>
        <v>0</v>
      </c>
      <c r="N36" s="20">
        <f t="shared" si="39"/>
        <v>0</v>
      </c>
      <c r="O36" s="20">
        <f t="shared" si="39"/>
        <v>10.5</v>
      </c>
      <c r="P36" s="20">
        <f t="shared" si="39"/>
        <v>0</v>
      </c>
      <c r="Q36" s="21">
        <f t="shared" si="4"/>
        <v>10.5</v>
      </c>
      <c r="R36" s="22" t="str">
        <f>IFERROR(LEFT(VLOOKUP(A36,'D Geral'!A:B,2,FALSE),6), "--")</f>
        <v>--</v>
      </c>
      <c r="S36" s="23" t="str">
        <f>IFERROR(VLOOKUP(VLOOKUP(A36,'D Geral'!A:B,2,FALSE),'D Geral'!B:C,2,FALSE), "--")</f>
        <v>--</v>
      </c>
      <c r="T36" s="23" t="str">
        <f>IFERROR(LEFT(VLOOKUP(A36,'D Final'!A:B,2,FALSE),10), "--")</f>
        <v>--</v>
      </c>
      <c r="U36" s="23" t="str">
        <f>IFERROR(VLOOKUP(VLOOKUP(A36,'D Final'!A:B,2,FALSE),'D Final'!B:C,2,FALSE), "--")</f>
        <v>--</v>
      </c>
      <c r="V36" s="25">
        <f t="shared" si="5"/>
        <v>0</v>
      </c>
      <c r="W36" s="26">
        <f t="shared" si="6"/>
        <v>46.5</v>
      </c>
    </row>
  </sheetData>
  <autoFilter ref="$A$1:$W$36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22.5"/>
    <col customWidth="1" min="2" max="2" width="35.0"/>
    <col customWidth="1" min="3" max="3" width="24.13"/>
    <col customWidth="1" min="4" max="19" width="6.38"/>
  </cols>
  <sheetData>
    <row r="1">
      <c r="A1" s="117"/>
      <c r="B1" s="117"/>
      <c r="C1" s="120" t="s">
        <v>436</v>
      </c>
      <c r="D1" s="121" t="s">
        <v>425</v>
      </c>
      <c r="H1" s="121" t="s">
        <v>426</v>
      </c>
      <c r="L1" s="121" t="s">
        <v>427</v>
      </c>
      <c r="P1" s="121" t="s">
        <v>437</v>
      </c>
    </row>
    <row r="2">
      <c r="A2" s="122"/>
      <c r="B2" s="121" t="s">
        <v>438</v>
      </c>
      <c r="C2" s="121"/>
      <c r="D2" s="121" t="s">
        <v>198</v>
      </c>
      <c r="E2" s="121" t="s">
        <v>199</v>
      </c>
      <c r="F2" s="121" t="s">
        <v>200</v>
      </c>
      <c r="G2" s="121" t="s">
        <v>201</v>
      </c>
      <c r="H2" s="121" t="s">
        <v>198</v>
      </c>
      <c r="I2" s="121" t="s">
        <v>199</v>
      </c>
      <c r="J2" s="121" t="s">
        <v>200</v>
      </c>
      <c r="K2" s="121" t="s">
        <v>201</v>
      </c>
      <c r="L2" s="121" t="s">
        <v>198</v>
      </c>
      <c r="M2" s="121" t="s">
        <v>199</v>
      </c>
      <c r="N2" s="121" t="s">
        <v>200</v>
      </c>
      <c r="O2" s="121" t="s">
        <v>201</v>
      </c>
      <c r="P2" s="121" t="s">
        <v>198</v>
      </c>
      <c r="Q2" s="121" t="s">
        <v>199</v>
      </c>
      <c r="R2" s="121" t="s">
        <v>200</v>
      </c>
      <c r="S2" s="121" t="s">
        <v>201</v>
      </c>
    </row>
    <row r="3">
      <c r="A3" s="124" t="s">
        <v>66</v>
      </c>
      <c r="B3" s="125" t="s">
        <v>439</v>
      </c>
      <c r="C3" s="135">
        <f>AVERAGE(D3:S3)*15/10</f>
        <v>12</v>
      </c>
      <c r="D3" s="128">
        <v>9.0</v>
      </c>
      <c r="E3" s="128">
        <v>7.0</v>
      </c>
      <c r="F3" s="128">
        <v>7.0</v>
      </c>
      <c r="G3" s="128">
        <v>6.0</v>
      </c>
      <c r="H3" s="128">
        <v>8.0</v>
      </c>
      <c r="I3" s="128">
        <v>8.0</v>
      </c>
      <c r="J3" s="128">
        <v>9.0</v>
      </c>
      <c r="K3" s="128">
        <v>9.0</v>
      </c>
      <c r="L3" s="128" t="s">
        <v>298</v>
      </c>
      <c r="M3" s="128" t="s">
        <v>298</v>
      </c>
      <c r="N3" s="128" t="s">
        <v>298</v>
      </c>
      <c r="O3" s="128" t="s">
        <v>298</v>
      </c>
      <c r="P3" s="128">
        <v>7.0</v>
      </c>
      <c r="Q3" s="128">
        <v>8.0</v>
      </c>
      <c r="R3" s="128">
        <v>8.0</v>
      </c>
      <c r="S3" s="128">
        <v>10.0</v>
      </c>
    </row>
    <row r="4">
      <c r="A4" s="124" t="s">
        <v>23</v>
      </c>
      <c r="B4" s="125" t="s">
        <v>439</v>
      </c>
    </row>
    <row r="5">
      <c r="A5" s="124" t="s">
        <v>30</v>
      </c>
      <c r="B5" s="125" t="s">
        <v>439</v>
      </c>
    </row>
    <row r="6">
      <c r="A6" s="113" t="s">
        <v>37</v>
      </c>
      <c r="B6" s="129" t="s">
        <v>440</v>
      </c>
      <c r="C6" s="136">
        <f>AVERAGE(D6:S6)*15/10</f>
        <v>11.75</v>
      </c>
      <c r="D6" s="132" t="s">
        <v>298</v>
      </c>
      <c r="E6" s="132" t="s">
        <v>298</v>
      </c>
      <c r="F6" s="132" t="s">
        <v>298</v>
      </c>
      <c r="G6" s="132" t="s">
        <v>298</v>
      </c>
      <c r="H6" s="132">
        <v>7.0</v>
      </c>
      <c r="I6" s="132">
        <v>8.0</v>
      </c>
      <c r="J6" s="132">
        <v>8.0</v>
      </c>
      <c r="K6" s="132">
        <v>9.0</v>
      </c>
      <c r="L6" s="132">
        <v>6.0</v>
      </c>
      <c r="M6" s="132">
        <v>7.0</v>
      </c>
      <c r="N6" s="132">
        <v>7.0</v>
      </c>
      <c r="O6" s="132">
        <v>8.0</v>
      </c>
      <c r="P6" s="132">
        <v>7.0</v>
      </c>
      <c r="Q6" s="132">
        <v>9.0</v>
      </c>
      <c r="R6" s="132">
        <v>9.0</v>
      </c>
      <c r="S6" s="132">
        <v>9.0</v>
      </c>
    </row>
    <row r="7">
      <c r="A7" s="113" t="s">
        <v>49</v>
      </c>
      <c r="B7" s="129" t="s">
        <v>440</v>
      </c>
    </row>
    <row r="8">
      <c r="A8" s="113" t="s">
        <v>67</v>
      </c>
      <c r="B8" s="129" t="s">
        <v>440</v>
      </c>
    </row>
    <row r="9">
      <c r="A9" s="125" t="s">
        <v>55</v>
      </c>
      <c r="B9" s="125" t="s">
        <v>441</v>
      </c>
      <c r="C9" s="135">
        <f>AVERAGE(D9:S9)*15/10</f>
        <v>12</v>
      </c>
      <c r="D9" s="128">
        <v>10.0</v>
      </c>
      <c r="E9" s="128">
        <v>10.0</v>
      </c>
      <c r="F9" s="128">
        <v>8.0</v>
      </c>
      <c r="G9" s="128">
        <v>7.0</v>
      </c>
      <c r="H9" s="128" t="s">
        <v>298</v>
      </c>
      <c r="I9" s="128" t="s">
        <v>298</v>
      </c>
      <c r="J9" s="128" t="s">
        <v>298</v>
      </c>
      <c r="K9" s="128" t="s">
        <v>298</v>
      </c>
      <c r="L9" s="128">
        <v>5.0</v>
      </c>
      <c r="M9" s="128">
        <v>8.0</v>
      </c>
      <c r="N9" s="128">
        <v>8.0</v>
      </c>
      <c r="O9" s="128">
        <v>9.0</v>
      </c>
      <c r="P9" s="128">
        <v>6.0</v>
      </c>
      <c r="Q9" s="128">
        <v>8.0</v>
      </c>
      <c r="R9" s="128">
        <v>8.0</v>
      </c>
      <c r="S9" s="128">
        <v>9.0</v>
      </c>
    </row>
    <row r="10">
      <c r="A10" s="125" t="s">
        <v>34</v>
      </c>
      <c r="B10" s="125" t="s">
        <v>441</v>
      </c>
    </row>
    <row r="11">
      <c r="A11" s="125" t="s">
        <v>40</v>
      </c>
      <c r="B11" s="125" t="s">
        <v>441</v>
      </c>
    </row>
    <row r="12">
      <c r="A12" s="113" t="s">
        <v>43</v>
      </c>
      <c r="B12" s="129" t="s">
        <v>442</v>
      </c>
      <c r="C12" s="136">
        <f>AVERAGE(D12:S12)*15/10</f>
        <v>12.125</v>
      </c>
      <c r="D12" s="132">
        <v>10.0</v>
      </c>
      <c r="E12" s="132">
        <v>9.0</v>
      </c>
      <c r="F12" s="132">
        <v>8.0</v>
      </c>
      <c r="G12" s="132">
        <v>8.0</v>
      </c>
      <c r="H12" s="132">
        <v>7.0</v>
      </c>
      <c r="I12" s="132">
        <v>8.0</v>
      </c>
      <c r="J12" s="132">
        <v>9.0</v>
      </c>
      <c r="K12" s="132">
        <v>9.0</v>
      </c>
      <c r="L12" s="132">
        <v>7.0</v>
      </c>
      <c r="M12" s="132">
        <v>7.0</v>
      </c>
      <c r="N12" s="132">
        <v>7.0</v>
      </c>
      <c r="O12" s="132">
        <v>8.0</v>
      </c>
      <c r="P12" s="132" t="s">
        <v>298</v>
      </c>
      <c r="Q12" s="132" t="s">
        <v>298</v>
      </c>
      <c r="R12" s="132" t="s">
        <v>298</v>
      </c>
      <c r="S12" s="132" t="s">
        <v>298</v>
      </c>
    </row>
    <row r="13">
      <c r="A13" s="129" t="s">
        <v>52</v>
      </c>
      <c r="B13" s="129" t="s">
        <v>442</v>
      </c>
    </row>
    <row r="14">
      <c r="A14" s="113" t="s">
        <v>57</v>
      </c>
      <c r="B14" s="129" t="s">
        <v>442</v>
      </c>
    </row>
  </sheetData>
  <mergeCells count="72">
    <mergeCell ref="H3:H5"/>
    <mergeCell ref="I3:I5"/>
    <mergeCell ref="H6:H8"/>
    <mergeCell ref="I6:I8"/>
    <mergeCell ref="F3:F5"/>
    <mergeCell ref="G3:G5"/>
    <mergeCell ref="C6:C8"/>
    <mergeCell ref="D6:D8"/>
    <mergeCell ref="E6:E8"/>
    <mergeCell ref="F6:F8"/>
    <mergeCell ref="G6:G8"/>
    <mergeCell ref="C12:C14"/>
    <mergeCell ref="D12:D14"/>
    <mergeCell ref="E12:E14"/>
    <mergeCell ref="F12:F14"/>
    <mergeCell ref="G12:G14"/>
    <mergeCell ref="H12:H14"/>
    <mergeCell ref="I12:I14"/>
    <mergeCell ref="Q12:Q14"/>
    <mergeCell ref="R12:R14"/>
    <mergeCell ref="S12:S14"/>
    <mergeCell ref="J12:J14"/>
    <mergeCell ref="K12:K14"/>
    <mergeCell ref="L12:L14"/>
    <mergeCell ref="M12:M14"/>
    <mergeCell ref="N12:N14"/>
    <mergeCell ref="O12:O14"/>
    <mergeCell ref="P12:P14"/>
    <mergeCell ref="Q9:Q11"/>
    <mergeCell ref="R9:R11"/>
    <mergeCell ref="J9:J11"/>
    <mergeCell ref="K9:K11"/>
    <mergeCell ref="L9:L11"/>
    <mergeCell ref="M9:M11"/>
    <mergeCell ref="N9:N11"/>
    <mergeCell ref="O9:O11"/>
    <mergeCell ref="P9:P11"/>
    <mergeCell ref="J3:J5"/>
    <mergeCell ref="K3:K5"/>
    <mergeCell ref="J6:J8"/>
    <mergeCell ref="K6:K8"/>
    <mergeCell ref="L3:L5"/>
    <mergeCell ref="M3:M5"/>
    <mergeCell ref="L6:L8"/>
    <mergeCell ref="M6:M8"/>
    <mergeCell ref="N3:N5"/>
    <mergeCell ref="O3:O5"/>
    <mergeCell ref="N6:N8"/>
    <mergeCell ref="O6:O8"/>
    <mergeCell ref="P3:P5"/>
    <mergeCell ref="Q3:Q5"/>
    <mergeCell ref="P6:P8"/>
    <mergeCell ref="Q6:Q8"/>
    <mergeCell ref="R3:R5"/>
    <mergeCell ref="S3:S5"/>
    <mergeCell ref="R6:R8"/>
    <mergeCell ref="S6:S8"/>
    <mergeCell ref="S9:S11"/>
    <mergeCell ref="D1:G1"/>
    <mergeCell ref="H1:K1"/>
    <mergeCell ref="L1:O1"/>
    <mergeCell ref="P1:S1"/>
    <mergeCell ref="C3:C5"/>
    <mergeCell ref="D3:D5"/>
    <mergeCell ref="E3:E5"/>
    <mergeCell ref="C9:C11"/>
    <mergeCell ref="D9:D11"/>
    <mergeCell ref="E9:E11"/>
    <mergeCell ref="F9:F11"/>
    <mergeCell ref="G9:G11"/>
    <mergeCell ref="H9:H11"/>
    <mergeCell ref="I9:I1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7.13"/>
    <col customWidth="1" min="2" max="2" width="32.5"/>
    <col customWidth="1" min="5" max="5" width="25.25"/>
  </cols>
  <sheetData>
    <row r="1">
      <c r="A1" s="43" t="s">
        <v>0</v>
      </c>
      <c r="B1" s="44" t="s">
        <v>120</v>
      </c>
      <c r="C1" s="43" t="s">
        <v>121</v>
      </c>
      <c r="D1" s="43" t="s">
        <v>122</v>
      </c>
      <c r="E1" s="45" t="s">
        <v>123</v>
      </c>
    </row>
    <row r="2">
      <c r="A2" s="46" t="s">
        <v>34</v>
      </c>
      <c r="B2" s="47" t="s">
        <v>124</v>
      </c>
      <c r="C2" s="48" t="s">
        <v>125</v>
      </c>
      <c r="D2" s="49" t="s">
        <v>126</v>
      </c>
      <c r="E2" s="50">
        <v>30.0</v>
      </c>
    </row>
    <row r="3">
      <c r="A3" s="46" t="s">
        <v>76</v>
      </c>
      <c r="B3" s="51" t="s">
        <v>127</v>
      </c>
      <c r="C3" s="52" t="s">
        <v>128</v>
      </c>
      <c r="D3" s="49" t="s">
        <v>126</v>
      </c>
      <c r="E3" s="50">
        <v>29.0</v>
      </c>
    </row>
    <row r="4">
      <c r="A4" s="46" t="s">
        <v>93</v>
      </c>
      <c r="B4" s="47" t="s">
        <v>129</v>
      </c>
      <c r="C4" s="52" t="s">
        <v>130</v>
      </c>
      <c r="D4" s="49" t="s">
        <v>131</v>
      </c>
      <c r="E4" s="50">
        <v>29.0</v>
      </c>
    </row>
    <row r="5">
      <c r="A5" s="46" t="s">
        <v>27</v>
      </c>
      <c r="B5" s="47" t="s">
        <v>132</v>
      </c>
      <c r="C5" s="52" t="s">
        <v>133</v>
      </c>
      <c r="D5" s="53" t="s">
        <v>134</v>
      </c>
      <c r="E5" s="50">
        <v>28.0</v>
      </c>
    </row>
    <row r="6">
      <c r="A6" s="46" t="s">
        <v>95</v>
      </c>
      <c r="B6" s="54" t="s">
        <v>135</v>
      </c>
      <c r="C6" s="52" t="s">
        <v>133</v>
      </c>
      <c r="D6" s="49" t="s">
        <v>134</v>
      </c>
      <c r="E6" s="50">
        <v>28.0</v>
      </c>
    </row>
    <row r="7">
      <c r="A7" s="46" t="s">
        <v>23</v>
      </c>
      <c r="B7" s="54" t="s">
        <v>136</v>
      </c>
      <c r="C7" s="52" t="s">
        <v>128</v>
      </c>
      <c r="D7" s="53" t="s">
        <v>137</v>
      </c>
      <c r="E7" s="50">
        <v>28.0</v>
      </c>
    </row>
    <row r="8">
      <c r="A8" s="46" t="s">
        <v>117</v>
      </c>
      <c r="B8" s="54" t="s">
        <v>138</v>
      </c>
      <c r="C8" s="52" t="s">
        <v>139</v>
      </c>
      <c r="D8" s="49" t="s">
        <v>140</v>
      </c>
      <c r="E8" s="50">
        <v>28.0</v>
      </c>
    </row>
    <row r="9">
      <c r="A9" s="46" t="s">
        <v>103</v>
      </c>
      <c r="B9" s="51" t="s">
        <v>141</v>
      </c>
      <c r="C9" s="52" t="s">
        <v>133</v>
      </c>
      <c r="D9" s="53" t="s">
        <v>134</v>
      </c>
      <c r="E9" s="50">
        <v>28.0</v>
      </c>
    </row>
    <row r="10">
      <c r="A10" s="46" t="s">
        <v>142</v>
      </c>
      <c r="B10" s="51" t="s">
        <v>143</v>
      </c>
      <c r="C10" s="52" t="s">
        <v>144</v>
      </c>
      <c r="D10" s="49" t="s">
        <v>140</v>
      </c>
      <c r="E10" s="50">
        <v>27.0</v>
      </c>
    </row>
    <row r="11">
      <c r="A11" s="46" t="s">
        <v>98</v>
      </c>
      <c r="B11" s="54" t="s">
        <v>145</v>
      </c>
      <c r="C11" s="52" t="s">
        <v>146</v>
      </c>
      <c r="D11" s="49" t="s">
        <v>147</v>
      </c>
      <c r="E11" s="50">
        <v>27.0</v>
      </c>
    </row>
    <row r="12">
      <c r="A12" s="46" t="s">
        <v>52</v>
      </c>
      <c r="B12" s="51" t="s">
        <v>148</v>
      </c>
      <c r="C12" s="52" t="s">
        <v>149</v>
      </c>
      <c r="D12" s="49" t="s">
        <v>150</v>
      </c>
      <c r="E12" s="50">
        <v>27.0</v>
      </c>
    </row>
    <row r="13">
      <c r="A13" s="46" t="s">
        <v>37</v>
      </c>
      <c r="B13" s="47" t="s">
        <v>151</v>
      </c>
      <c r="C13" s="52" t="s">
        <v>152</v>
      </c>
      <c r="D13" s="49" t="s">
        <v>147</v>
      </c>
      <c r="E13" s="50">
        <v>26.0</v>
      </c>
    </row>
    <row r="14">
      <c r="A14" s="46" t="s">
        <v>45</v>
      </c>
      <c r="B14" s="51" t="s">
        <v>153</v>
      </c>
      <c r="C14" s="52" t="s">
        <v>154</v>
      </c>
      <c r="D14" s="49" t="s">
        <v>147</v>
      </c>
      <c r="E14" s="50">
        <v>26.0</v>
      </c>
    </row>
    <row r="15">
      <c r="A15" s="55" t="s">
        <v>55</v>
      </c>
      <c r="B15" s="51" t="s">
        <v>155</v>
      </c>
      <c r="C15" s="52" t="s">
        <v>149</v>
      </c>
      <c r="D15" s="49" t="s">
        <v>156</v>
      </c>
      <c r="E15" s="50">
        <v>26.0</v>
      </c>
    </row>
    <row r="16">
      <c r="A16" s="46" t="s">
        <v>30</v>
      </c>
      <c r="B16" s="51" t="s">
        <v>157</v>
      </c>
      <c r="C16" s="52" t="s">
        <v>158</v>
      </c>
      <c r="D16" s="49" t="s">
        <v>140</v>
      </c>
      <c r="E16" s="50">
        <v>26.0</v>
      </c>
    </row>
    <row r="17">
      <c r="A17" s="46" t="s">
        <v>64</v>
      </c>
      <c r="B17" s="51" t="s">
        <v>159</v>
      </c>
      <c r="C17" s="52" t="s">
        <v>160</v>
      </c>
      <c r="D17" s="49" t="s">
        <v>150</v>
      </c>
      <c r="E17" s="50">
        <v>25.0</v>
      </c>
    </row>
    <row r="18">
      <c r="A18" s="46" t="s">
        <v>66</v>
      </c>
      <c r="B18" s="51" t="s">
        <v>161</v>
      </c>
      <c r="C18" s="52" t="s">
        <v>162</v>
      </c>
      <c r="D18" s="49" t="s">
        <v>156</v>
      </c>
      <c r="E18" s="50">
        <v>25.0</v>
      </c>
    </row>
    <row r="19">
      <c r="A19" s="46" t="s">
        <v>43</v>
      </c>
      <c r="B19" s="51" t="s">
        <v>163</v>
      </c>
      <c r="C19" s="52" t="s">
        <v>164</v>
      </c>
      <c r="D19" s="49" t="s">
        <v>147</v>
      </c>
      <c r="E19" s="50">
        <v>25.0</v>
      </c>
    </row>
    <row r="20">
      <c r="A20" s="55" t="s">
        <v>40</v>
      </c>
      <c r="B20" s="54" t="s">
        <v>165</v>
      </c>
      <c r="C20" s="52" t="s">
        <v>154</v>
      </c>
      <c r="D20" s="49" t="s">
        <v>147</v>
      </c>
      <c r="E20" s="50">
        <v>25.0</v>
      </c>
    </row>
    <row r="21">
      <c r="A21" s="46" t="s">
        <v>100</v>
      </c>
      <c r="B21" s="51" t="s">
        <v>166</v>
      </c>
      <c r="C21" s="52" t="s">
        <v>167</v>
      </c>
      <c r="D21" s="49" t="s">
        <v>168</v>
      </c>
      <c r="E21" s="50">
        <v>24.0</v>
      </c>
    </row>
    <row r="22">
      <c r="A22" s="46" t="s">
        <v>114</v>
      </c>
      <c r="B22" s="51" t="s">
        <v>169</v>
      </c>
      <c r="C22" s="52" t="s">
        <v>170</v>
      </c>
      <c r="D22" s="49" t="s">
        <v>126</v>
      </c>
      <c r="E22" s="50">
        <v>24.0</v>
      </c>
    </row>
    <row r="23">
      <c r="A23" s="46" t="s">
        <v>119</v>
      </c>
      <c r="B23" s="51" t="s">
        <v>171</v>
      </c>
      <c r="C23" s="52" t="s">
        <v>149</v>
      </c>
      <c r="D23" s="49" t="s">
        <v>172</v>
      </c>
      <c r="E23" s="50">
        <v>23.0</v>
      </c>
    </row>
    <row r="24">
      <c r="A24" s="46" t="s">
        <v>70</v>
      </c>
      <c r="B24" s="51" t="s">
        <v>173</v>
      </c>
      <c r="C24" s="52" t="s">
        <v>174</v>
      </c>
      <c r="D24" s="49" t="s">
        <v>131</v>
      </c>
      <c r="E24" s="50">
        <v>22.0</v>
      </c>
    </row>
    <row r="25">
      <c r="A25" s="46" t="s">
        <v>67</v>
      </c>
      <c r="B25" s="54" t="s">
        <v>175</v>
      </c>
      <c r="C25" s="52" t="s">
        <v>167</v>
      </c>
      <c r="D25" s="49" t="s">
        <v>168</v>
      </c>
      <c r="E25" s="50">
        <v>21.0</v>
      </c>
    </row>
    <row r="26">
      <c r="A26" s="46" t="s">
        <v>108</v>
      </c>
      <c r="B26" s="54" t="s">
        <v>176</v>
      </c>
      <c r="C26" s="52" t="s">
        <v>177</v>
      </c>
      <c r="D26" s="49" t="s">
        <v>168</v>
      </c>
      <c r="E26" s="50">
        <v>20.0</v>
      </c>
    </row>
    <row r="27">
      <c r="A27" s="46" t="s">
        <v>49</v>
      </c>
      <c r="B27" s="51" t="s">
        <v>178</v>
      </c>
      <c r="C27" s="52" t="s">
        <v>179</v>
      </c>
      <c r="D27" s="49" t="s">
        <v>126</v>
      </c>
      <c r="E27" s="50">
        <v>20.0</v>
      </c>
    </row>
    <row r="28">
      <c r="A28" s="46" t="s">
        <v>89</v>
      </c>
      <c r="B28" s="54" t="s">
        <v>180</v>
      </c>
      <c r="C28" s="52" t="s">
        <v>181</v>
      </c>
      <c r="D28" s="49" t="s">
        <v>147</v>
      </c>
      <c r="E28" s="50">
        <v>20.0</v>
      </c>
    </row>
    <row r="29">
      <c r="A29" s="46" t="s">
        <v>79</v>
      </c>
      <c r="B29" s="51" t="s">
        <v>182</v>
      </c>
      <c r="C29" s="52" t="s">
        <v>167</v>
      </c>
      <c r="D29" s="49" t="s">
        <v>168</v>
      </c>
      <c r="E29" s="50">
        <v>20.0</v>
      </c>
    </row>
    <row r="30">
      <c r="A30" s="46" t="s">
        <v>91</v>
      </c>
      <c r="B30" s="54" t="s">
        <v>183</v>
      </c>
      <c r="C30" s="52" t="s">
        <v>184</v>
      </c>
      <c r="D30" s="49" t="s">
        <v>150</v>
      </c>
      <c r="E30" s="50">
        <v>19.0</v>
      </c>
    </row>
    <row r="31">
      <c r="A31" s="46" t="s">
        <v>73</v>
      </c>
      <c r="B31" s="54" t="s">
        <v>185</v>
      </c>
      <c r="C31" s="52" t="s">
        <v>133</v>
      </c>
      <c r="D31" s="49" t="s">
        <v>134</v>
      </c>
      <c r="E31" s="50">
        <v>19.0</v>
      </c>
    </row>
    <row r="32">
      <c r="A32" s="46" t="s">
        <v>85</v>
      </c>
      <c r="B32" s="54" t="s">
        <v>186</v>
      </c>
      <c r="C32" s="52" t="s">
        <v>139</v>
      </c>
      <c r="D32" s="49" t="s">
        <v>140</v>
      </c>
      <c r="E32" s="50">
        <v>19.0</v>
      </c>
    </row>
    <row r="33">
      <c r="A33" s="46" t="s">
        <v>61</v>
      </c>
      <c r="B33" s="51" t="s">
        <v>187</v>
      </c>
      <c r="C33" s="52" t="s">
        <v>167</v>
      </c>
      <c r="D33" s="49" t="s">
        <v>168</v>
      </c>
      <c r="E33" s="50">
        <v>19.0</v>
      </c>
    </row>
    <row r="34">
      <c r="A34" s="46" t="s">
        <v>112</v>
      </c>
      <c r="B34" s="54" t="s">
        <v>188</v>
      </c>
      <c r="C34" s="52" t="s">
        <v>189</v>
      </c>
      <c r="D34" s="49" t="s">
        <v>137</v>
      </c>
      <c r="E34" s="50">
        <v>18.0</v>
      </c>
    </row>
    <row r="35">
      <c r="A35" s="46" t="s">
        <v>82</v>
      </c>
      <c r="B35" s="51" t="s">
        <v>190</v>
      </c>
      <c r="C35" s="52" t="s">
        <v>149</v>
      </c>
      <c r="D35" s="49" t="s">
        <v>172</v>
      </c>
      <c r="E35" s="50">
        <v>17.0</v>
      </c>
    </row>
    <row r="36">
      <c r="A36" s="46" t="s">
        <v>57</v>
      </c>
      <c r="B36" s="51" t="s">
        <v>191</v>
      </c>
      <c r="C36" s="52" t="s">
        <v>192</v>
      </c>
      <c r="D36" s="49" t="s">
        <v>156</v>
      </c>
      <c r="E36" s="50">
        <v>17.0</v>
      </c>
    </row>
  </sheetData>
  <hyperlinks>
    <hyperlink r:id="rId1" ref="B2"/>
    <hyperlink r:id="rId2" ref="B3"/>
    <hyperlink r:id="rId3" ref="B4"/>
    <hyperlink r:id="rId4" ref="B5"/>
    <hyperlink r:id="rId5" ref="B6"/>
    <hyperlink r:id="rId6" ref="B7"/>
    <hyperlink r:id="rId7" ref="B8"/>
    <hyperlink r:id="rId8" ref="B9"/>
    <hyperlink r:id="rId9" ref="B10"/>
    <hyperlink r:id="rId10" ref="B11"/>
    <hyperlink r:id="rId11" ref="B12"/>
    <hyperlink r:id="rId12" ref="B13"/>
    <hyperlink r:id="rId13" ref="B14"/>
    <hyperlink r:id="rId14" ref="B15"/>
    <hyperlink r:id="rId15" ref="B16"/>
    <hyperlink r:id="rId16" ref="B17"/>
    <hyperlink r:id="rId17" ref="B18"/>
    <hyperlink r:id="rId18" ref="B19"/>
    <hyperlink r:id="rId19" ref="B20"/>
    <hyperlink r:id="rId20" ref="B21"/>
    <hyperlink r:id="rId21" ref="B22"/>
    <hyperlink r:id="rId22" ref="B23"/>
    <hyperlink r:id="rId23" ref="B24"/>
    <hyperlink r:id="rId24" ref="B25"/>
    <hyperlink r:id="rId25" ref="B26"/>
    <hyperlink r:id="rId26" ref="B27"/>
    <hyperlink r:id="rId27" ref="B28"/>
    <hyperlink r:id="rId28" ref="B29"/>
    <hyperlink r:id="rId29" ref="B30"/>
    <hyperlink r:id="rId30" ref="B31"/>
    <hyperlink r:id="rId31" ref="B32"/>
    <hyperlink r:id="rId32" ref="B33"/>
    <hyperlink r:id="rId33" ref="B34"/>
    <hyperlink r:id="rId34" ref="B35"/>
    <hyperlink r:id="rId35" ref="B36"/>
  </hyperlinks>
  <drawing r:id="rId36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75"/>
  <cols>
    <col customWidth="1" min="1" max="1" width="20.75"/>
    <col customWidth="1" min="2" max="2" width="13.75"/>
    <col customWidth="1" min="3" max="3" width="27.13"/>
    <col customWidth="1" min="4" max="5" width="16.0"/>
    <col customWidth="1" min="6" max="10" width="6.38"/>
    <col customWidth="1" min="11" max="11" width="15.75"/>
    <col customWidth="1" min="12" max="19" width="9.5"/>
  </cols>
  <sheetData>
    <row r="1">
      <c r="A1" s="56" t="s">
        <v>193</v>
      </c>
      <c r="B1" s="57" t="s">
        <v>194</v>
      </c>
      <c r="C1" s="58" t="s">
        <v>195</v>
      </c>
      <c r="D1" s="59" t="s">
        <v>196</v>
      </c>
      <c r="E1" s="59" t="s">
        <v>197</v>
      </c>
      <c r="F1" s="60" t="s">
        <v>198</v>
      </c>
      <c r="G1" s="60" t="s">
        <v>199</v>
      </c>
      <c r="H1" s="60" t="s">
        <v>200</v>
      </c>
      <c r="I1" s="60" t="s">
        <v>201</v>
      </c>
      <c r="J1" s="60" t="s">
        <v>202</v>
      </c>
      <c r="K1" s="61" t="s">
        <v>203</v>
      </c>
      <c r="L1" s="62" t="s">
        <v>204</v>
      </c>
      <c r="M1" s="62" t="s">
        <v>205</v>
      </c>
      <c r="N1" s="62" t="s">
        <v>206</v>
      </c>
      <c r="O1" s="62" t="s">
        <v>207</v>
      </c>
      <c r="P1" s="62" t="s">
        <v>208</v>
      </c>
      <c r="Q1" s="62" t="s">
        <v>209</v>
      </c>
      <c r="R1" s="62" t="s">
        <v>210</v>
      </c>
      <c r="S1" s="62" t="s">
        <v>211</v>
      </c>
    </row>
    <row r="2">
      <c r="A2" s="63" t="s">
        <v>114</v>
      </c>
      <c r="B2" s="64">
        <v>10.0</v>
      </c>
      <c r="C2" s="65" t="s">
        <v>204</v>
      </c>
      <c r="D2" s="66">
        <f>E2+K2</f>
        <v>69.74285714</v>
      </c>
      <c r="E2" s="67">
        <f>AVERAGE(F2:J5)*60/20</f>
        <v>51.6</v>
      </c>
      <c r="F2" s="68">
        <v>19.0</v>
      </c>
      <c r="G2" s="68">
        <v>17.0</v>
      </c>
      <c r="H2" s="68">
        <v>18.0</v>
      </c>
      <c r="I2" s="68">
        <v>16.0</v>
      </c>
      <c r="J2" s="68">
        <v>16.0</v>
      </c>
      <c r="K2" s="69">
        <f>AVERAGE(L2:S2)</f>
        <v>18.14285714</v>
      </c>
      <c r="L2" s="68" t="s">
        <v>118</v>
      </c>
      <c r="M2" s="68">
        <v>19.0</v>
      </c>
      <c r="N2" s="68">
        <v>16.0</v>
      </c>
      <c r="O2" s="68">
        <v>18.0</v>
      </c>
      <c r="P2" s="68">
        <v>17.0</v>
      </c>
      <c r="Q2" s="68">
        <v>20.0</v>
      </c>
      <c r="R2" s="68">
        <v>19.0</v>
      </c>
      <c r="S2" s="68">
        <v>18.0</v>
      </c>
    </row>
    <row r="3">
      <c r="A3" s="70" t="s">
        <v>73</v>
      </c>
      <c r="B3" s="64">
        <v>10.0</v>
      </c>
      <c r="C3" s="65" t="s">
        <v>204</v>
      </c>
      <c r="D3" s="71"/>
      <c r="E3" s="71"/>
      <c r="K3" s="71"/>
    </row>
    <row r="4">
      <c r="A4" s="70" t="s">
        <v>82</v>
      </c>
      <c r="B4" s="64">
        <v>10.0</v>
      </c>
      <c r="C4" s="65" t="s">
        <v>204</v>
      </c>
      <c r="D4" s="72"/>
      <c r="E4" s="72"/>
      <c r="K4" s="72"/>
    </row>
    <row r="5">
      <c r="A5" s="73" t="s">
        <v>64</v>
      </c>
      <c r="B5" s="64">
        <v>10.0</v>
      </c>
      <c r="C5" s="65" t="s">
        <v>204</v>
      </c>
      <c r="D5" s="71"/>
      <c r="E5" s="71"/>
      <c r="K5" s="71"/>
    </row>
    <row r="6">
      <c r="A6" s="74" t="s">
        <v>27</v>
      </c>
      <c r="B6" s="75">
        <v>9.0</v>
      </c>
      <c r="C6" s="76" t="s">
        <v>205</v>
      </c>
      <c r="D6" s="77">
        <f>SUM(E6,K6)</f>
        <v>64.82857143</v>
      </c>
      <c r="E6" s="78">
        <f>AVERAGE(F6:J9)*60/20</f>
        <v>47.4</v>
      </c>
      <c r="F6" s="79">
        <v>19.0</v>
      </c>
      <c r="G6" s="79">
        <v>13.0</v>
      </c>
      <c r="H6" s="79">
        <v>12.0</v>
      </c>
      <c r="I6" s="79">
        <v>18.0</v>
      </c>
      <c r="J6" s="79">
        <v>17.0</v>
      </c>
      <c r="K6" s="80">
        <f>AVERAGE(L6:S6)</f>
        <v>17.42857143</v>
      </c>
      <c r="L6" s="79">
        <v>20.0</v>
      </c>
      <c r="M6" s="79" t="s">
        <v>118</v>
      </c>
      <c r="N6" s="79">
        <v>19.0</v>
      </c>
      <c r="O6" s="79">
        <v>19.0</v>
      </c>
      <c r="P6" s="79">
        <v>12.0</v>
      </c>
      <c r="Q6" s="79">
        <v>18.0</v>
      </c>
      <c r="R6" s="79">
        <v>17.0</v>
      </c>
      <c r="S6" s="79">
        <v>17.0</v>
      </c>
    </row>
    <row r="7">
      <c r="A7" s="81" t="s">
        <v>49</v>
      </c>
      <c r="B7" s="75">
        <v>8.0</v>
      </c>
      <c r="C7" s="76" t="s">
        <v>205</v>
      </c>
      <c r="D7" s="71"/>
      <c r="E7" s="71"/>
      <c r="K7" s="71"/>
    </row>
    <row r="8">
      <c r="A8" s="82" t="s">
        <v>45</v>
      </c>
      <c r="B8" s="75">
        <v>9.0</v>
      </c>
      <c r="C8" s="76" t="s">
        <v>205</v>
      </c>
      <c r="D8" s="72"/>
      <c r="E8" s="72"/>
      <c r="K8" s="72"/>
    </row>
    <row r="9">
      <c r="A9" s="82" t="s">
        <v>98</v>
      </c>
      <c r="B9" s="75">
        <v>9.0</v>
      </c>
      <c r="C9" s="76" t="s">
        <v>205</v>
      </c>
      <c r="D9" s="71"/>
      <c r="E9" s="71"/>
      <c r="K9" s="71"/>
    </row>
    <row r="10">
      <c r="A10" s="70" t="s">
        <v>37</v>
      </c>
      <c r="B10" s="64">
        <v>10.0</v>
      </c>
      <c r="C10" s="83" t="s">
        <v>206</v>
      </c>
      <c r="D10" s="66">
        <f>E10+K10</f>
        <v>74.34285714</v>
      </c>
      <c r="E10" s="67">
        <f>AVERAGE(F10:J13)*60/20</f>
        <v>55.2</v>
      </c>
      <c r="F10" s="68">
        <v>20.0</v>
      </c>
      <c r="G10" s="68">
        <v>19.0</v>
      </c>
      <c r="H10" s="68">
        <v>18.0</v>
      </c>
      <c r="I10" s="68">
        <v>20.0</v>
      </c>
      <c r="J10" s="68">
        <v>15.0</v>
      </c>
      <c r="K10" s="69">
        <f>AVERAGE(L10:S10)</f>
        <v>19.14285714</v>
      </c>
      <c r="L10" s="68">
        <v>19.0</v>
      </c>
      <c r="M10" s="68">
        <v>20.0</v>
      </c>
      <c r="N10" s="68" t="s">
        <v>118</v>
      </c>
      <c r="O10" s="68">
        <v>20.0</v>
      </c>
      <c r="P10" s="68">
        <v>15.0</v>
      </c>
      <c r="Q10" s="68">
        <v>20.0</v>
      </c>
      <c r="R10" s="68">
        <v>20.0</v>
      </c>
      <c r="S10" s="68">
        <v>20.0</v>
      </c>
    </row>
    <row r="11">
      <c r="A11" s="70" t="s">
        <v>70</v>
      </c>
      <c r="B11" s="64">
        <v>10.0</v>
      </c>
      <c r="C11" s="83" t="s">
        <v>206</v>
      </c>
      <c r="D11" s="71"/>
      <c r="E11" s="71"/>
      <c r="K11" s="71"/>
    </row>
    <row r="12">
      <c r="A12" s="73" t="s">
        <v>40</v>
      </c>
      <c r="B12" s="64">
        <v>10.0</v>
      </c>
      <c r="C12" s="83" t="s">
        <v>206</v>
      </c>
      <c r="D12" s="72"/>
      <c r="E12" s="72"/>
      <c r="K12" s="72"/>
    </row>
    <row r="13">
      <c r="A13" s="63" t="s">
        <v>61</v>
      </c>
      <c r="B13" s="64">
        <v>10.0</v>
      </c>
      <c r="C13" s="83" t="s">
        <v>206</v>
      </c>
      <c r="D13" s="71"/>
      <c r="E13" s="71"/>
      <c r="K13" s="71"/>
    </row>
    <row r="14">
      <c r="A14" s="81" t="s">
        <v>100</v>
      </c>
      <c r="B14" s="75">
        <v>9.0</v>
      </c>
      <c r="C14" s="76" t="s">
        <v>207</v>
      </c>
      <c r="D14" s="77">
        <f>SUM(E14,K14)</f>
        <v>72.22857143</v>
      </c>
      <c r="E14" s="78">
        <f>AVERAGE(F14:J17)*60/20</f>
        <v>52.8</v>
      </c>
      <c r="F14" s="79">
        <v>19.0</v>
      </c>
      <c r="G14" s="79">
        <v>18.0</v>
      </c>
      <c r="H14" s="79">
        <v>14.0</v>
      </c>
      <c r="I14" s="79">
        <v>19.0</v>
      </c>
      <c r="J14" s="79">
        <v>18.0</v>
      </c>
      <c r="K14" s="80">
        <f>AVERAGE(L14:S14)</f>
        <v>19.42857143</v>
      </c>
      <c r="L14" s="79">
        <v>19.0</v>
      </c>
      <c r="M14" s="79">
        <v>19.0</v>
      </c>
      <c r="N14" s="79">
        <v>20.0</v>
      </c>
      <c r="O14" s="79" t="s">
        <v>118</v>
      </c>
      <c r="P14" s="79">
        <v>19.0</v>
      </c>
      <c r="Q14" s="79">
        <v>20.0</v>
      </c>
      <c r="R14" s="79">
        <v>20.0</v>
      </c>
      <c r="S14" s="79">
        <v>19.0</v>
      </c>
    </row>
    <row r="15">
      <c r="A15" s="82" t="s">
        <v>89</v>
      </c>
      <c r="B15" s="75">
        <v>9.0</v>
      </c>
      <c r="C15" s="76" t="s">
        <v>207</v>
      </c>
      <c r="D15" s="71"/>
      <c r="E15" s="71"/>
      <c r="K15" s="71"/>
    </row>
    <row r="16">
      <c r="A16" s="74" t="s">
        <v>52</v>
      </c>
      <c r="B16" s="75">
        <v>10.0</v>
      </c>
      <c r="C16" s="76" t="s">
        <v>207</v>
      </c>
      <c r="D16" s="72"/>
      <c r="E16" s="72"/>
      <c r="K16" s="72"/>
    </row>
    <row r="17">
      <c r="A17" s="81" t="s">
        <v>30</v>
      </c>
      <c r="B17" s="75">
        <v>10.0</v>
      </c>
      <c r="C17" s="76" t="s">
        <v>207</v>
      </c>
      <c r="D17" s="71"/>
      <c r="E17" s="71"/>
      <c r="K17" s="71"/>
    </row>
    <row r="18">
      <c r="A18" s="63" t="s">
        <v>34</v>
      </c>
      <c r="B18" s="64">
        <v>10.0</v>
      </c>
      <c r="C18" s="83" t="s">
        <v>208</v>
      </c>
      <c r="D18" s="66">
        <f>E18+K18</f>
        <v>72.17142857</v>
      </c>
      <c r="E18" s="67">
        <f>AVERAGE(F18:J21)*60/20</f>
        <v>54.6</v>
      </c>
      <c r="F18" s="68">
        <v>19.0</v>
      </c>
      <c r="G18" s="68">
        <v>18.0</v>
      </c>
      <c r="H18" s="68">
        <v>19.0</v>
      </c>
      <c r="I18" s="68">
        <v>19.0</v>
      </c>
      <c r="J18" s="68">
        <v>16.0</v>
      </c>
      <c r="K18" s="69">
        <f>AVERAGE(L18:S18)</f>
        <v>17.57142857</v>
      </c>
      <c r="L18" s="68">
        <v>19.0</v>
      </c>
      <c r="M18" s="68">
        <v>16.0</v>
      </c>
      <c r="N18" s="68">
        <v>16.0</v>
      </c>
      <c r="O18" s="68">
        <v>19.0</v>
      </c>
      <c r="P18" s="68" t="s">
        <v>118</v>
      </c>
      <c r="Q18" s="68">
        <v>17.0</v>
      </c>
      <c r="R18" s="68">
        <v>18.0</v>
      </c>
      <c r="S18" s="68">
        <v>18.0</v>
      </c>
    </row>
    <row r="19">
      <c r="A19" s="70" t="s">
        <v>66</v>
      </c>
      <c r="B19" s="64">
        <v>10.0</v>
      </c>
      <c r="C19" s="83" t="s">
        <v>208</v>
      </c>
      <c r="D19" s="71"/>
      <c r="E19" s="71"/>
      <c r="K19" s="71"/>
    </row>
    <row r="20">
      <c r="A20" s="70" t="s">
        <v>108</v>
      </c>
      <c r="B20" s="64">
        <v>10.0</v>
      </c>
      <c r="C20" s="83" t="s">
        <v>208</v>
      </c>
      <c r="D20" s="72"/>
      <c r="E20" s="72"/>
      <c r="K20" s="72"/>
    </row>
    <row r="21">
      <c r="A21" s="84" t="s">
        <v>43</v>
      </c>
      <c r="B21" s="64">
        <v>10.0</v>
      </c>
      <c r="C21" s="83" t="s">
        <v>208</v>
      </c>
      <c r="D21" s="71"/>
      <c r="E21" s="71"/>
      <c r="K21" s="71"/>
    </row>
    <row r="22">
      <c r="A22" s="81" t="s">
        <v>91</v>
      </c>
      <c r="B22" s="75">
        <v>6.0</v>
      </c>
      <c r="C22" s="76" t="s">
        <v>209</v>
      </c>
      <c r="D22" s="77">
        <f>SUM(E22,K22)</f>
        <v>70.34285714</v>
      </c>
      <c r="E22" s="78">
        <f>AVERAGE(F22:J25)*60/20</f>
        <v>52.2</v>
      </c>
      <c r="F22" s="79">
        <v>20.0</v>
      </c>
      <c r="G22" s="79">
        <v>15.0</v>
      </c>
      <c r="H22" s="79">
        <v>15.0</v>
      </c>
      <c r="I22" s="79">
        <v>17.0</v>
      </c>
      <c r="J22" s="79">
        <v>20.0</v>
      </c>
      <c r="K22" s="80">
        <f>AVERAGE(L22:S22)</f>
        <v>18.14285714</v>
      </c>
      <c r="L22" s="79">
        <v>20.0</v>
      </c>
      <c r="M22" s="79">
        <v>20.0</v>
      </c>
      <c r="N22" s="79">
        <v>18.0</v>
      </c>
      <c r="O22" s="79">
        <v>20.0</v>
      </c>
      <c r="P22" s="79">
        <v>12.0</v>
      </c>
      <c r="Q22" s="79" t="s">
        <v>118</v>
      </c>
      <c r="R22" s="79">
        <v>18.0</v>
      </c>
      <c r="S22" s="79">
        <v>19.0</v>
      </c>
    </row>
    <row r="23">
      <c r="A23" s="85" t="s">
        <v>79</v>
      </c>
      <c r="B23" s="75">
        <v>9.0</v>
      </c>
      <c r="C23" s="76" t="s">
        <v>209</v>
      </c>
      <c r="D23" s="71"/>
      <c r="E23" s="71"/>
      <c r="K23" s="71"/>
    </row>
    <row r="24">
      <c r="A24" s="81" t="s">
        <v>76</v>
      </c>
      <c r="B24" s="75">
        <v>10.0</v>
      </c>
      <c r="C24" s="76" t="s">
        <v>209</v>
      </c>
      <c r="D24" s="72"/>
      <c r="E24" s="72"/>
      <c r="K24" s="72"/>
    </row>
    <row r="25">
      <c r="A25" s="82" t="s">
        <v>55</v>
      </c>
      <c r="B25" s="75">
        <v>10.0</v>
      </c>
      <c r="C25" s="76" t="s">
        <v>209</v>
      </c>
      <c r="D25" s="71"/>
      <c r="E25" s="71"/>
      <c r="K25" s="71"/>
    </row>
    <row r="26">
      <c r="A26" s="81" t="s">
        <v>57</v>
      </c>
      <c r="B26" s="75">
        <v>9.0</v>
      </c>
      <c r="C26" s="76" t="s">
        <v>209</v>
      </c>
      <c r="D26" s="72"/>
      <c r="E26" s="72"/>
      <c r="K26" s="72"/>
    </row>
    <row r="27">
      <c r="A27" s="70" t="s">
        <v>142</v>
      </c>
      <c r="B27" s="64">
        <v>10.0</v>
      </c>
      <c r="C27" s="65" t="s">
        <v>210</v>
      </c>
      <c r="D27" s="66">
        <f>E27+K27</f>
        <v>66.17142857</v>
      </c>
      <c r="E27" s="67">
        <f>AVERAGE(F27:J30)*60/20</f>
        <v>48.6</v>
      </c>
      <c r="F27" s="86">
        <v>16.0</v>
      </c>
      <c r="G27" s="86">
        <v>19.0</v>
      </c>
      <c r="H27" s="86">
        <v>14.0</v>
      </c>
      <c r="I27" s="86">
        <v>16.0</v>
      </c>
      <c r="J27" s="86">
        <v>16.0</v>
      </c>
      <c r="K27" s="69">
        <f>AVERAGE(L27:S27)</f>
        <v>17.57142857</v>
      </c>
      <c r="L27" s="86">
        <v>20.0</v>
      </c>
      <c r="M27" s="86">
        <v>18.0</v>
      </c>
      <c r="N27" s="86">
        <v>18.0</v>
      </c>
      <c r="O27" s="86">
        <v>19.0</v>
      </c>
      <c r="P27" s="86">
        <v>12.0</v>
      </c>
      <c r="Q27" s="86">
        <v>18.0</v>
      </c>
      <c r="R27" s="86" t="s">
        <v>118</v>
      </c>
      <c r="S27" s="86">
        <v>18.0</v>
      </c>
    </row>
    <row r="28">
      <c r="A28" s="63" t="s">
        <v>85</v>
      </c>
      <c r="B28" s="64">
        <v>10.0</v>
      </c>
      <c r="C28" s="65" t="s">
        <v>210</v>
      </c>
      <c r="D28" s="72"/>
      <c r="E28" s="72"/>
      <c r="K28" s="72"/>
    </row>
    <row r="29">
      <c r="A29" s="84" t="s">
        <v>67</v>
      </c>
      <c r="B29" s="64">
        <v>10.0</v>
      </c>
      <c r="C29" s="65" t="s">
        <v>210</v>
      </c>
      <c r="D29" s="71"/>
      <c r="E29" s="71"/>
      <c r="K29" s="71"/>
    </row>
    <row r="30">
      <c r="A30" s="70" t="s">
        <v>103</v>
      </c>
      <c r="B30" s="64">
        <v>10.0</v>
      </c>
      <c r="C30" s="65" t="s">
        <v>210</v>
      </c>
      <c r="D30" s="72"/>
      <c r="E30" s="72"/>
      <c r="K30" s="72"/>
    </row>
    <row r="31">
      <c r="A31" s="81" t="s">
        <v>95</v>
      </c>
      <c r="B31" s="75">
        <v>10.0</v>
      </c>
      <c r="C31" s="76" t="s">
        <v>211</v>
      </c>
      <c r="D31" s="77">
        <f>SUM(E31,K31)</f>
        <v>71.05714286</v>
      </c>
      <c r="E31" s="78">
        <f>AVERAGE(F31:J34)*60/20</f>
        <v>52.2</v>
      </c>
      <c r="F31" s="79">
        <v>20.0</v>
      </c>
      <c r="G31" s="79">
        <v>20.0</v>
      </c>
      <c r="H31" s="79">
        <v>15.0</v>
      </c>
      <c r="I31" s="79">
        <v>18.0</v>
      </c>
      <c r="J31" s="79">
        <v>14.0</v>
      </c>
      <c r="K31" s="80">
        <f>AVERAGE(L31:S31)</f>
        <v>18.85714286</v>
      </c>
      <c r="L31" s="79">
        <v>20.0</v>
      </c>
      <c r="M31" s="79">
        <v>19.0</v>
      </c>
      <c r="N31" s="79">
        <v>19.0</v>
      </c>
      <c r="O31" s="79">
        <v>20.0</v>
      </c>
      <c r="P31" s="79">
        <v>16.0</v>
      </c>
      <c r="Q31" s="79">
        <v>19.0</v>
      </c>
      <c r="R31" s="79">
        <v>19.0</v>
      </c>
      <c r="S31" s="79" t="s">
        <v>118</v>
      </c>
    </row>
    <row r="32">
      <c r="A32" s="81" t="s">
        <v>23</v>
      </c>
      <c r="B32" s="75">
        <v>10.0</v>
      </c>
      <c r="C32" s="76" t="s">
        <v>211</v>
      </c>
      <c r="D32" s="72"/>
      <c r="E32" s="72"/>
      <c r="K32" s="72"/>
    </row>
    <row r="33">
      <c r="A33" s="82" t="s">
        <v>112</v>
      </c>
      <c r="B33" s="75">
        <v>10.0</v>
      </c>
      <c r="C33" s="76" t="s">
        <v>211</v>
      </c>
      <c r="D33" s="71"/>
      <c r="E33" s="71"/>
      <c r="K33" s="71"/>
    </row>
    <row r="34">
      <c r="A34" s="85" t="s">
        <v>93</v>
      </c>
      <c r="B34" s="75">
        <v>10.0</v>
      </c>
      <c r="C34" s="76" t="s">
        <v>211</v>
      </c>
      <c r="D34" s="72"/>
      <c r="E34" s="72"/>
      <c r="K34" s="72"/>
    </row>
    <row r="35">
      <c r="A35" s="85">
        <f>MATCH("Total dos Jurados (normalizada)",C$1:S$1,0)</f>
        <v>3</v>
      </c>
      <c r="B35" s="75"/>
      <c r="C35" s="76"/>
      <c r="D35" s="87"/>
      <c r="E35" s="88"/>
      <c r="F35" s="79"/>
      <c r="G35" s="79"/>
      <c r="H35" s="79"/>
      <c r="I35" s="79"/>
      <c r="J35" s="79"/>
      <c r="K35" s="89"/>
      <c r="L35" s="79"/>
      <c r="M35" s="79"/>
      <c r="N35" s="79"/>
      <c r="O35" s="79"/>
      <c r="P35" s="79"/>
      <c r="Q35" s="79"/>
      <c r="R35" s="79"/>
      <c r="S35" s="79"/>
    </row>
  </sheetData>
  <mergeCells count="128">
    <mergeCell ref="R10:R13"/>
    <mergeCell ref="S10:S13"/>
    <mergeCell ref="K10:K13"/>
    <mergeCell ref="L10:L13"/>
    <mergeCell ref="M10:M13"/>
    <mergeCell ref="N10:N13"/>
    <mergeCell ref="O10:O13"/>
    <mergeCell ref="P10:P13"/>
    <mergeCell ref="Q10:Q13"/>
    <mergeCell ref="R2:R5"/>
    <mergeCell ref="S2:S5"/>
    <mergeCell ref="K2:K5"/>
    <mergeCell ref="L2:L5"/>
    <mergeCell ref="M2:M5"/>
    <mergeCell ref="N2:N5"/>
    <mergeCell ref="O2:O5"/>
    <mergeCell ref="P2:P5"/>
    <mergeCell ref="Q2:Q5"/>
    <mergeCell ref="D2:D5"/>
    <mergeCell ref="E2:E5"/>
    <mergeCell ref="F2:F5"/>
    <mergeCell ref="G2:G5"/>
    <mergeCell ref="H2:H5"/>
    <mergeCell ref="I2:I5"/>
    <mergeCell ref="J2:J5"/>
    <mergeCell ref="R6:R9"/>
    <mergeCell ref="S6:S9"/>
    <mergeCell ref="K6:K9"/>
    <mergeCell ref="L6:L9"/>
    <mergeCell ref="M6:M9"/>
    <mergeCell ref="N6:N9"/>
    <mergeCell ref="O6:O9"/>
    <mergeCell ref="P6:P9"/>
    <mergeCell ref="Q6:Q9"/>
    <mergeCell ref="D6:D9"/>
    <mergeCell ref="E6:E9"/>
    <mergeCell ref="F6:F9"/>
    <mergeCell ref="G6:G9"/>
    <mergeCell ref="H6:H9"/>
    <mergeCell ref="I6:I9"/>
    <mergeCell ref="J6:J9"/>
    <mergeCell ref="D10:D13"/>
    <mergeCell ref="E10:E13"/>
    <mergeCell ref="F10:F13"/>
    <mergeCell ref="G10:G13"/>
    <mergeCell ref="H10:H13"/>
    <mergeCell ref="I10:I13"/>
    <mergeCell ref="J10:J13"/>
    <mergeCell ref="R22:R26"/>
    <mergeCell ref="S22:S26"/>
    <mergeCell ref="K22:K26"/>
    <mergeCell ref="L22:L26"/>
    <mergeCell ref="M22:M26"/>
    <mergeCell ref="N22:N26"/>
    <mergeCell ref="O22:O26"/>
    <mergeCell ref="P22:P26"/>
    <mergeCell ref="Q22:Q26"/>
    <mergeCell ref="R27:R30"/>
    <mergeCell ref="S27:S30"/>
    <mergeCell ref="K27:K30"/>
    <mergeCell ref="L27:L30"/>
    <mergeCell ref="M27:M30"/>
    <mergeCell ref="N27:N30"/>
    <mergeCell ref="O27:O30"/>
    <mergeCell ref="P27:P30"/>
    <mergeCell ref="Q27:Q30"/>
    <mergeCell ref="D27:D30"/>
    <mergeCell ref="E27:E30"/>
    <mergeCell ref="F27:F30"/>
    <mergeCell ref="G27:G30"/>
    <mergeCell ref="H27:H30"/>
    <mergeCell ref="I27:I30"/>
    <mergeCell ref="J27:J30"/>
    <mergeCell ref="D31:D34"/>
    <mergeCell ref="E31:E34"/>
    <mergeCell ref="F31:F34"/>
    <mergeCell ref="G31:G34"/>
    <mergeCell ref="H31:H34"/>
    <mergeCell ref="I31:I34"/>
    <mergeCell ref="J31:J34"/>
    <mergeCell ref="R31:R34"/>
    <mergeCell ref="S31:S34"/>
    <mergeCell ref="K31:K34"/>
    <mergeCell ref="L31:L34"/>
    <mergeCell ref="M31:M34"/>
    <mergeCell ref="N31:N34"/>
    <mergeCell ref="O31:O34"/>
    <mergeCell ref="P31:P34"/>
    <mergeCell ref="Q31:Q34"/>
    <mergeCell ref="R14:R17"/>
    <mergeCell ref="S14:S17"/>
    <mergeCell ref="K14:K17"/>
    <mergeCell ref="L14:L17"/>
    <mergeCell ref="M14:M17"/>
    <mergeCell ref="N14:N17"/>
    <mergeCell ref="O14:O17"/>
    <mergeCell ref="P14:P17"/>
    <mergeCell ref="Q14:Q17"/>
    <mergeCell ref="D14:D17"/>
    <mergeCell ref="E14:E17"/>
    <mergeCell ref="F14:F17"/>
    <mergeCell ref="G14:G17"/>
    <mergeCell ref="H14:H17"/>
    <mergeCell ref="I14:I17"/>
    <mergeCell ref="J14:J17"/>
    <mergeCell ref="R18:R21"/>
    <mergeCell ref="S18:S21"/>
    <mergeCell ref="K18:K21"/>
    <mergeCell ref="L18:L21"/>
    <mergeCell ref="M18:M21"/>
    <mergeCell ref="N18:N21"/>
    <mergeCell ref="O18:O21"/>
    <mergeCell ref="P18:P21"/>
    <mergeCell ref="Q18:Q21"/>
    <mergeCell ref="D18:D21"/>
    <mergeCell ref="E18:E21"/>
    <mergeCell ref="F18:F21"/>
    <mergeCell ref="G18:G21"/>
    <mergeCell ref="H18:H21"/>
    <mergeCell ref="I18:I21"/>
    <mergeCell ref="J18:J21"/>
    <mergeCell ref="D22:D26"/>
    <mergeCell ref="E22:E26"/>
    <mergeCell ref="F22:F26"/>
    <mergeCell ref="G22:G26"/>
    <mergeCell ref="H22:H26"/>
    <mergeCell ref="I22:I26"/>
    <mergeCell ref="J22:J2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27.5"/>
    <col customWidth="1" min="2" max="2" width="20.63"/>
    <col customWidth="1" min="4" max="4" width="19.5"/>
    <col customWidth="1" min="6" max="6" width="18.0"/>
  </cols>
  <sheetData>
    <row r="1">
      <c r="A1" s="90" t="s">
        <v>0</v>
      </c>
      <c r="B1" s="91" t="s">
        <v>212</v>
      </c>
      <c r="C1" s="92" t="s">
        <v>213</v>
      </c>
      <c r="D1" s="92" t="s">
        <v>214</v>
      </c>
      <c r="E1" s="92" t="s">
        <v>215</v>
      </c>
      <c r="F1" s="92" t="s">
        <v>216</v>
      </c>
      <c r="G1" s="92" t="s">
        <v>217</v>
      </c>
      <c r="H1" s="92" t="s">
        <v>218</v>
      </c>
      <c r="I1" s="92" t="s">
        <v>219</v>
      </c>
      <c r="J1" s="92">
        <v>2.0</v>
      </c>
      <c r="K1" s="92">
        <v>3.0</v>
      </c>
      <c r="L1" s="92">
        <v>4.0</v>
      </c>
      <c r="M1" s="92">
        <v>5.0</v>
      </c>
      <c r="N1" s="92">
        <v>6.0</v>
      </c>
      <c r="O1" s="92">
        <v>7.0</v>
      </c>
      <c r="P1" s="92">
        <v>8.0</v>
      </c>
      <c r="Q1" s="92">
        <v>9.0</v>
      </c>
      <c r="R1" s="92" t="s">
        <v>220</v>
      </c>
      <c r="S1" s="92" t="s">
        <v>221</v>
      </c>
      <c r="T1" s="92" t="s">
        <v>222</v>
      </c>
    </row>
    <row r="2">
      <c r="A2" s="93" t="s">
        <v>27</v>
      </c>
      <c r="B2" s="94">
        <f t="shared" ref="B2:B36" si="1">SUM(C2:X2)</f>
        <v>28</v>
      </c>
      <c r="C2" s="95">
        <v>3.0</v>
      </c>
      <c r="D2" s="92">
        <v>1.5</v>
      </c>
      <c r="E2" s="92">
        <v>1.5</v>
      </c>
      <c r="F2" s="92">
        <v>1.5</v>
      </c>
      <c r="G2" s="92">
        <v>1.5</v>
      </c>
      <c r="H2" s="92">
        <v>1.5</v>
      </c>
      <c r="I2" s="92">
        <v>0.5</v>
      </c>
      <c r="J2" s="92">
        <v>1.5</v>
      </c>
      <c r="K2" s="92">
        <v>1.5</v>
      </c>
      <c r="L2" s="92">
        <v>1.5</v>
      </c>
      <c r="M2" s="92">
        <v>1.5</v>
      </c>
      <c r="N2" s="92">
        <v>1.5</v>
      </c>
      <c r="O2" s="92">
        <v>1.5</v>
      </c>
      <c r="P2" s="92">
        <v>1.5</v>
      </c>
      <c r="Q2" s="92">
        <v>1.5</v>
      </c>
      <c r="R2" s="92">
        <v>2.0</v>
      </c>
      <c r="S2" s="92">
        <v>2.0</v>
      </c>
      <c r="T2" s="95">
        <v>1.0</v>
      </c>
    </row>
    <row r="3">
      <c r="A3" s="96" t="s">
        <v>95</v>
      </c>
      <c r="B3" s="94">
        <f t="shared" si="1"/>
        <v>0</v>
      </c>
      <c r="C3" s="97"/>
      <c r="T3" s="97"/>
    </row>
    <row r="4">
      <c r="A4" s="96" t="s">
        <v>100</v>
      </c>
      <c r="B4" s="94">
        <f t="shared" si="1"/>
        <v>0</v>
      </c>
      <c r="C4" s="97"/>
      <c r="T4" s="97"/>
    </row>
    <row r="5">
      <c r="A5" s="98" t="s">
        <v>34</v>
      </c>
      <c r="B5" s="94">
        <f t="shared" si="1"/>
        <v>0</v>
      </c>
      <c r="C5" s="97"/>
      <c r="T5" s="97"/>
    </row>
    <row r="6">
      <c r="A6" s="98" t="s">
        <v>223</v>
      </c>
      <c r="B6" s="94">
        <f t="shared" si="1"/>
        <v>0</v>
      </c>
      <c r="C6" s="97"/>
      <c r="T6" s="97"/>
    </row>
    <row r="7">
      <c r="A7" s="96" t="s">
        <v>119</v>
      </c>
      <c r="B7" s="94">
        <f t="shared" si="1"/>
        <v>0</v>
      </c>
      <c r="C7" s="95">
        <v>0.0</v>
      </c>
      <c r="D7" s="92">
        <v>0.0</v>
      </c>
      <c r="E7" s="92">
        <v>0.0</v>
      </c>
      <c r="F7" s="92">
        <v>0.0</v>
      </c>
      <c r="G7" s="92">
        <v>0.0</v>
      </c>
      <c r="H7" s="92">
        <v>0.0</v>
      </c>
      <c r="I7" s="92">
        <v>0.0</v>
      </c>
      <c r="J7" s="92">
        <v>0.0</v>
      </c>
      <c r="K7" s="92">
        <v>0.0</v>
      </c>
      <c r="L7" s="92">
        <v>0.0</v>
      </c>
      <c r="M7" s="92">
        <v>0.0</v>
      </c>
      <c r="N7" s="92">
        <v>0.0</v>
      </c>
      <c r="O7" s="92">
        <v>0.0</v>
      </c>
      <c r="P7" s="92">
        <v>0.0</v>
      </c>
      <c r="Q7" s="92">
        <v>0.0</v>
      </c>
      <c r="R7" s="92">
        <v>0.0</v>
      </c>
      <c r="S7" s="92">
        <v>0.0</v>
      </c>
      <c r="T7" s="95">
        <v>0.0</v>
      </c>
    </row>
    <row r="8">
      <c r="A8" s="96" t="s">
        <v>70</v>
      </c>
      <c r="B8" s="94">
        <f t="shared" si="1"/>
        <v>1.5</v>
      </c>
      <c r="C8" s="97"/>
      <c r="E8" s="92">
        <v>1.5</v>
      </c>
      <c r="T8" s="97"/>
    </row>
    <row r="9">
      <c r="A9" s="96" t="s">
        <v>66</v>
      </c>
      <c r="B9" s="94">
        <f t="shared" si="1"/>
        <v>0</v>
      </c>
      <c r="C9" s="97"/>
      <c r="T9" s="97"/>
    </row>
    <row r="10">
      <c r="A10" s="96" t="s">
        <v>108</v>
      </c>
      <c r="B10" s="94">
        <f t="shared" si="1"/>
        <v>0</v>
      </c>
      <c r="C10" s="97"/>
      <c r="T10" s="97"/>
    </row>
    <row r="11">
      <c r="A11" s="96" t="s">
        <v>114</v>
      </c>
      <c r="B11" s="94">
        <f t="shared" si="1"/>
        <v>0</v>
      </c>
      <c r="C11" s="97"/>
      <c r="T11" s="97"/>
    </row>
    <row r="12">
      <c r="A12" s="96" t="s">
        <v>23</v>
      </c>
      <c r="B12" s="94">
        <f t="shared" si="1"/>
        <v>27</v>
      </c>
      <c r="C12" s="95">
        <v>3.0</v>
      </c>
      <c r="D12" s="92">
        <v>1.5</v>
      </c>
      <c r="E12" s="92">
        <v>1.5</v>
      </c>
      <c r="F12" s="92">
        <v>1.5</v>
      </c>
      <c r="G12" s="92">
        <v>1.5</v>
      </c>
      <c r="H12" s="92">
        <v>1.5</v>
      </c>
      <c r="I12" s="92">
        <v>0.5</v>
      </c>
      <c r="J12" s="92">
        <v>1.5</v>
      </c>
      <c r="K12" s="92">
        <v>1.5</v>
      </c>
      <c r="L12" s="92">
        <v>0.5</v>
      </c>
      <c r="M12" s="92">
        <v>0.5</v>
      </c>
      <c r="N12" s="92">
        <v>1.5</v>
      </c>
      <c r="O12" s="92">
        <v>1.5</v>
      </c>
      <c r="P12" s="92">
        <v>1.5</v>
      </c>
      <c r="Q12" s="92">
        <v>1.5</v>
      </c>
      <c r="R12" s="92">
        <v>2.0</v>
      </c>
      <c r="S12" s="92">
        <v>2.0</v>
      </c>
      <c r="T12" s="95">
        <v>2.0</v>
      </c>
    </row>
    <row r="13">
      <c r="A13" s="96" t="s">
        <v>105</v>
      </c>
      <c r="B13" s="94">
        <f t="shared" si="1"/>
        <v>0</v>
      </c>
      <c r="C13" s="97"/>
      <c r="T13" s="97"/>
    </row>
    <row r="14">
      <c r="A14" s="96" t="s">
        <v>49</v>
      </c>
      <c r="B14" s="94">
        <f t="shared" si="1"/>
        <v>0</v>
      </c>
      <c r="C14" s="97"/>
      <c r="T14" s="97"/>
    </row>
    <row r="15">
      <c r="A15" s="96" t="s">
        <v>45</v>
      </c>
      <c r="B15" s="94">
        <f t="shared" si="1"/>
        <v>15.5</v>
      </c>
      <c r="C15" s="95">
        <v>3.0</v>
      </c>
      <c r="D15" s="92">
        <v>1.5</v>
      </c>
      <c r="E15" s="92">
        <v>1.5</v>
      </c>
      <c r="F15" s="92">
        <v>1.5</v>
      </c>
      <c r="G15" s="92">
        <v>1.5</v>
      </c>
      <c r="H15" s="92">
        <v>1.5</v>
      </c>
      <c r="I15" s="92">
        <v>0.0</v>
      </c>
      <c r="J15" s="92">
        <v>0.0</v>
      </c>
      <c r="K15" s="92">
        <v>0.0</v>
      </c>
      <c r="L15" s="92">
        <v>0.5</v>
      </c>
      <c r="M15" s="92">
        <v>0.0</v>
      </c>
      <c r="N15" s="92">
        <v>0.5</v>
      </c>
      <c r="O15" s="92">
        <v>1.5</v>
      </c>
      <c r="P15" s="92">
        <v>1.5</v>
      </c>
      <c r="Q15" s="92">
        <v>0.0</v>
      </c>
      <c r="R15" s="92">
        <v>1.0</v>
      </c>
      <c r="S15" s="92">
        <v>0.0</v>
      </c>
      <c r="T15" s="95">
        <v>0.0</v>
      </c>
    </row>
    <row r="16">
      <c r="A16" s="96" t="s">
        <v>43</v>
      </c>
      <c r="B16" s="94">
        <f t="shared" si="1"/>
        <v>0</v>
      </c>
      <c r="C16" s="97"/>
      <c r="T16" s="97"/>
    </row>
    <row r="17">
      <c r="A17" s="96" t="s">
        <v>224</v>
      </c>
      <c r="B17" s="94">
        <f t="shared" si="1"/>
        <v>6</v>
      </c>
      <c r="C17" s="95">
        <v>0.0</v>
      </c>
      <c r="D17" s="92">
        <v>1.5</v>
      </c>
      <c r="E17" s="92">
        <v>1.5</v>
      </c>
      <c r="F17" s="92">
        <v>0.0</v>
      </c>
      <c r="G17" s="92">
        <v>1.5</v>
      </c>
      <c r="H17" s="92">
        <v>1.5</v>
      </c>
      <c r="T17" s="97"/>
    </row>
    <row r="18">
      <c r="A18" s="96" t="s">
        <v>91</v>
      </c>
      <c r="B18" s="94">
        <f t="shared" si="1"/>
        <v>0</v>
      </c>
      <c r="C18" s="97"/>
      <c r="T18" s="97"/>
    </row>
    <row r="19">
      <c r="A19" s="96" t="s">
        <v>82</v>
      </c>
      <c r="B19" s="94">
        <f t="shared" si="1"/>
        <v>3</v>
      </c>
      <c r="C19" s="95">
        <v>0.0</v>
      </c>
      <c r="F19" s="92">
        <v>1.5</v>
      </c>
      <c r="G19" s="92">
        <v>1.5</v>
      </c>
      <c r="T19" s="97"/>
    </row>
    <row r="20">
      <c r="A20" s="96" t="s">
        <v>73</v>
      </c>
      <c r="B20" s="94">
        <f t="shared" si="1"/>
        <v>0</v>
      </c>
      <c r="C20" s="97"/>
      <c r="T20" s="97"/>
    </row>
    <row r="21">
      <c r="A21" s="96" t="s">
        <v>98</v>
      </c>
      <c r="B21" s="94">
        <f t="shared" si="1"/>
        <v>0</v>
      </c>
      <c r="C21" s="97"/>
      <c r="T21" s="97"/>
    </row>
    <row r="22">
      <c r="A22" s="96" t="s">
        <v>112</v>
      </c>
      <c r="B22" s="94">
        <f t="shared" si="1"/>
        <v>0</v>
      </c>
      <c r="C22" s="97"/>
      <c r="T22" s="97"/>
    </row>
    <row r="23">
      <c r="A23" s="96" t="s">
        <v>89</v>
      </c>
      <c r="B23" s="94">
        <f t="shared" si="1"/>
        <v>0</v>
      </c>
      <c r="C23" s="97"/>
      <c r="T23" s="97"/>
    </row>
    <row r="24">
      <c r="A24" s="96" t="s">
        <v>85</v>
      </c>
      <c r="B24" s="94">
        <f t="shared" si="1"/>
        <v>0</v>
      </c>
      <c r="C24" s="97"/>
      <c r="T24" s="97"/>
    </row>
    <row r="25">
      <c r="A25" s="96" t="s">
        <v>79</v>
      </c>
      <c r="B25" s="94">
        <f t="shared" si="1"/>
        <v>12</v>
      </c>
      <c r="C25" s="95">
        <v>3.0</v>
      </c>
      <c r="E25" s="92">
        <v>1.5</v>
      </c>
      <c r="H25" s="92">
        <v>0.5</v>
      </c>
      <c r="I25" s="92">
        <v>1.5</v>
      </c>
      <c r="J25" s="92">
        <v>1.5</v>
      </c>
      <c r="K25" s="92">
        <v>0.0</v>
      </c>
      <c r="L25" s="92">
        <v>0.5</v>
      </c>
      <c r="O25" s="92">
        <v>1.5</v>
      </c>
      <c r="R25" s="92">
        <v>2.0</v>
      </c>
      <c r="T25" s="97"/>
    </row>
    <row r="26">
      <c r="A26" s="96" t="s">
        <v>76</v>
      </c>
      <c r="B26" s="94">
        <f t="shared" si="1"/>
        <v>0</v>
      </c>
      <c r="C26" s="97"/>
      <c r="T26" s="97"/>
    </row>
    <row r="27">
      <c r="A27" s="96" t="s">
        <v>52</v>
      </c>
      <c r="B27" s="94">
        <f t="shared" si="1"/>
        <v>0</v>
      </c>
      <c r="C27" s="97"/>
      <c r="T27" s="97"/>
    </row>
    <row r="28">
      <c r="A28" s="99" t="s">
        <v>55</v>
      </c>
      <c r="B28" s="94">
        <f t="shared" si="1"/>
        <v>0</v>
      </c>
      <c r="C28" s="97"/>
      <c r="T28" s="97"/>
    </row>
    <row r="29">
      <c r="A29" s="100" t="s">
        <v>67</v>
      </c>
      <c r="B29" s="94">
        <f t="shared" si="1"/>
        <v>0</v>
      </c>
      <c r="C29" s="97"/>
      <c r="T29" s="97"/>
    </row>
    <row r="30">
      <c r="A30" s="100" t="s">
        <v>64</v>
      </c>
      <c r="B30" s="94">
        <f t="shared" si="1"/>
        <v>0</v>
      </c>
      <c r="C30" s="97"/>
      <c r="T30" s="97"/>
    </row>
    <row r="31">
      <c r="A31" s="100" t="s">
        <v>30</v>
      </c>
      <c r="B31" s="94">
        <f t="shared" si="1"/>
        <v>0</v>
      </c>
      <c r="C31" s="97"/>
      <c r="T31" s="97"/>
    </row>
    <row r="32">
      <c r="A32" s="100" t="s">
        <v>93</v>
      </c>
      <c r="B32" s="94">
        <f t="shared" si="1"/>
        <v>16.5</v>
      </c>
      <c r="C32" s="95">
        <v>3.0</v>
      </c>
      <c r="D32" s="92">
        <v>1.5</v>
      </c>
      <c r="E32" s="92">
        <v>1.5</v>
      </c>
      <c r="F32" s="92">
        <v>1.5</v>
      </c>
      <c r="G32" s="92">
        <v>1.5</v>
      </c>
      <c r="H32" s="92">
        <v>0.0</v>
      </c>
      <c r="J32" s="92">
        <v>1.5</v>
      </c>
      <c r="K32" s="92">
        <v>1.5</v>
      </c>
      <c r="L32" s="92">
        <v>1.5</v>
      </c>
      <c r="N32" s="92">
        <v>0.5</v>
      </c>
      <c r="O32" s="92">
        <v>0.5</v>
      </c>
      <c r="R32" s="92">
        <v>2.0</v>
      </c>
      <c r="T32" s="97"/>
    </row>
    <row r="33">
      <c r="A33" s="100" t="s">
        <v>117</v>
      </c>
      <c r="B33" s="94">
        <f t="shared" si="1"/>
        <v>0</v>
      </c>
      <c r="C33" s="97"/>
      <c r="F33" s="101"/>
      <c r="T33" s="97"/>
    </row>
    <row r="34">
      <c r="A34" s="100" t="s">
        <v>61</v>
      </c>
      <c r="B34" s="94">
        <f t="shared" si="1"/>
        <v>0</v>
      </c>
      <c r="C34" s="97"/>
      <c r="T34" s="97"/>
    </row>
    <row r="35">
      <c r="A35" s="100" t="s">
        <v>57</v>
      </c>
      <c r="B35" s="94">
        <f t="shared" si="1"/>
        <v>7.5</v>
      </c>
      <c r="C35" s="95">
        <v>0.0</v>
      </c>
      <c r="D35" s="92">
        <v>1.5</v>
      </c>
      <c r="E35" s="92">
        <v>1.5</v>
      </c>
      <c r="F35" s="92">
        <v>1.5</v>
      </c>
      <c r="G35" s="92">
        <v>1.5</v>
      </c>
      <c r="H35" s="92">
        <v>1.5</v>
      </c>
      <c r="T35" s="97"/>
    </row>
    <row r="36">
      <c r="A36" s="100" t="s">
        <v>103</v>
      </c>
      <c r="B36" s="94">
        <f t="shared" si="1"/>
        <v>0</v>
      </c>
      <c r="C36" s="97"/>
      <c r="T36" s="97"/>
    </row>
  </sheetData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27.5"/>
    <col customWidth="1" min="2" max="2" width="20.63"/>
    <col customWidth="1" min="4" max="4" width="19.5"/>
    <col customWidth="1" min="6" max="6" width="18.0"/>
  </cols>
  <sheetData>
    <row r="1">
      <c r="A1" s="90" t="s">
        <v>0</v>
      </c>
      <c r="B1" s="91" t="s">
        <v>225</v>
      </c>
      <c r="C1" s="92" t="s">
        <v>226</v>
      </c>
      <c r="D1" s="92" t="s">
        <v>227</v>
      </c>
      <c r="E1" s="92" t="s">
        <v>228</v>
      </c>
      <c r="F1" s="92" t="s">
        <v>229</v>
      </c>
      <c r="G1" s="92" t="s">
        <v>230</v>
      </c>
      <c r="H1" s="92" t="s">
        <v>229</v>
      </c>
      <c r="I1" s="92" t="s">
        <v>231</v>
      </c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>
      <c r="A2" s="93" t="s">
        <v>27</v>
      </c>
      <c r="B2" s="94">
        <f t="shared" ref="B2:B36" si="1">SUM(C2:X2)</f>
        <v>4.5</v>
      </c>
      <c r="C2" s="95">
        <v>0.0</v>
      </c>
      <c r="D2" s="92">
        <v>4.5</v>
      </c>
      <c r="E2" s="92">
        <v>0.0</v>
      </c>
      <c r="F2" s="92">
        <v>0.0</v>
      </c>
      <c r="G2" s="92">
        <v>0.0</v>
      </c>
      <c r="H2" s="92">
        <v>0.0</v>
      </c>
      <c r="I2" s="92">
        <v>0.0</v>
      </c>
      <c r="T2" s="97"/>
    </row>
    <row r="3">
      <c r="A3" s="96" t="s">
        <v>95</v>
      </c>
      <c r="B3" s="94">
        <f t="shared" si="1"/>
        <v>0</v>
      </c>
      <c r="C3" s="97"/>
      <c r="T3" s="97"/>
    </row>
    <row r="4">
      <c r="A4" s="96" t="s">
        <v>100</v>
      </c>
      <c r="B4" s="94">
        <f t="shared" si="1"/>
        <v>0</v>
      </c>
      <c r="C4" s="97"/>
      <c r="T4" s="97"/>
    </row>
    <row r="5">
      <c r="A5" s="98" t="s">
        <v>34</v>
      </c>
      <c r="B5" s="94">
        <f t="shared" si="1"/>
        <v>0</v>
      </c>
      <c r="C5" s="97"/>
      <c r="T5" s="97"/>
    </row>
    <row r="6">
      <c r="A6" s="98" t="s">
        <v>223</v>
      </c>
      <c r="B6" s="94">
        <f t="shared" si="1"/>
        <v>0</v>
      </c>
      <c r="C6" s="97"/>
      <c r="T6" s="97"/>
    </row>
    <row r="7">
      <c r="A7" s="96" t="s">
        <v>119</v>
      </c>
      <c r="B7" s="94">
        <f t="shared" si="1"/>
        <v>0</v>
      </c>
      <c r="C7" s="97"/>
      <c r="T7" s="97"/>
    </row>
    <row r="8">
      <c r="A8" s="96" t="s">
        <v>70</v>
      </c>
      <c r="B8" s="94">
        <f t="shared" si="1"/>
        <v>0</v>
      </c>
      <c r="C8" s="97"/>
      <c r="D8" s="92">
        <v>0.0</v>
      </c>
      <c r="T8" s="97"/>
    </row>
    <row r="9">
      <c r="A9" s="96" t="s">
        <v>66</v>
      </c>
      <c r="B9" s="94">
        <f t="shared" si="1"/>
        <v>1.5</v>
      </c>
      <c r="C9" s="97"/>
      <c r="D9" s="92">
        <v>1.5</v>
      </c>
      <c r="T9" s="97"/>
    </row>
    <row r="10">
      <c r="A10" s="96" t="s">
        <v>108</v>
      </c>
      <c r="B10" s="94">
        <f t="shared" si="1"/>
        <v>0</v>
      </c>
      <c r="C10" s="97"/>
      <c r="T10" s="97"/>
    </row>
    <row r="11">
      <c r="A11" s="96" t="s">
        <v>114</v>
      </c>
      <c r="B11" s="94">
        <f t="shared" si="1"/>
        <v>0</v>
      </c>
      <c r="C11" s="97"/>
      <c r="T11" s="97"/>
    </row>
    <row r="12">
      <c r="A12" s="96" t="s">
        <v>23</v>
      </c>
      <c r="B12" s="94">
        <f t="shared" si="1"/>
        <v>0</v>
      </c>
      <c r="C12" s="97"/>
      <c r="T12" s="97"/>
    </row>
    <row r="13">
      <c r="A13" s="96" t="s">
        <v>105</v>
      </c>
      <c r="B13" s="94">
        <f t="shared" si="1"/>
        <v>4.5</v>
      </c>
      <c r="C13" s="97"/>
      <c r="D13" s="92">
        <v>4.5</v>
      </c>
      <c r="T13" s="97"/>
    </row>
    <row r="14">
      <c r="A14" s="96" t="s">
        <v>49</v>
      </c>
      <c r="B14" s="94">
        <f t="shared" si="1"/>
        <v>3</v>
      </c>
      <c r="C14" s="95">
        <v>0.0</v>
      </c>
      <c r="D14" s="92">
        <v>3.0</v>
      </c>
      <c r="T14" s="97"/>
    </row>
    <row r="15">
      <c r="A15" s="96" t="s">
        <v>45</v>
      </c>
      <c r="B15" s="94">
        <f t="shared" si="1"/>
        <v>1.5</v>
      </c>
      <c r="C15" s="95">
        <v>0.0</v>
      </c>
      <c r="D15" s="92">
        <v>1.5</v>
      </c>
      <c r="T15" s="97"/>
    </row>
    <row r="16">
      <c r="A16" s="96" t="s">
        <v>43</v>
      </c>
      <c r="B16" s="94">
        <f t="shared" si="1"/>
        <v>0</v>
      </c>
      <c r="C16" s="97"/>
      <c r="T16" s="97"/>
    </row>
    <row r="17">
      <c r="A17" s="96" t="s">
        <v>224</v>
      </c>
      <c r="B17" s="94">
        <f t="shared" si="1"/>
        <v>1.5</v>
      </c>
      <c r="C17" s="97"/>
      <c r="D17" s="92">
        <v>1.5</v>
      </c>
      <c r="T17" s="97"/>
    </row>
    <row r="18">
      <c r="A18" s="96" t="s">
        <v>91</v>
      </c>
      <c r="B18" s="94">
        <f t="shared" si="1"/>
        <v>0</v>
      </c>
      <c r="C18" s="97"/>
      <c r="T18" s="97"/>
    </row>
    <row r="19">
      <c r="A19" s="96" t="s">
        <v>82</v>
      </c>
      <c r="B19" s="94">
        <f t="shared" si="1"/>
        <v>0</v>
      </c>
      <c r="C19" s="97"/>
      <c r="T19" s="97"/>
    </row>
    <row r="20">
      <c r="A20" s="96" t="s">
        <v>73</v>
      </c>
      <c r="B20" s="94">
        <f t="shared" si="1"/>
        <v>3</v>
      </c>
      <c r="C20" s="97"/>
      <c r="D20" s="92">
        <v>3.0</v>
      </c>
      <c r="T20" s="97"/>
    </row>
    <row r="21">
      <c r="A21" s="96" t="s">
        <v>98</v>
      </c>
      <c r="B21" s="94">
        <f t="shared" si="1"/>
        <v>0</v>
      </c>
      <c r="C21" s="97"/>
      <c r="T21" s="97"/>
    </row>
    <row r="22">
      <c r="A22" s="96" t="s">
        <v>112</v>
      </c>
      <c r="B22" s="94">
        <f t="shared" si="1"/>
        <v>0</v>
      </c>
      <c r="C22" s="97"/>
      <c r="T22" s="97"/>
    </row>
    <row r="23">
      <c r="A23" s="96" t="s">
        <v>89</v>
      </c>
      <c r="B23" s="94">
        <f t="shared" si="1"/>
        <v>0</v>
      </c>
      <c r="C23" s="97"/>
      <c r="D23" s="92"/>
      <c r="T23" s="97"/>
    </row>
    <row r="24">
      <c r="A24" s="96" t="s">
        <v>85</v>
      </c>
      <c r="B24" s="94">
        <f t="shared" si="1"/>
        <v>13</v>
      </c>
      <c r="C24" s="97"/>
      <c r="D24" s="92">
        <v>12.0</v>
      </c>
      <c r="E24" s="92">
        <v>1.0</v>
      </c>
      <c r="T24" s="97"/>
    </row>
    <row r="25">
      <c r="A25" s="96" t="s">
        <v>79</v>
      </c>
      <c r="B25" s="94">
        <f t="shared" si="1"/>
        <v>1.5</v>
      </c>
      <c r="C25" s="97"/>
      <c r="D25" s="92">
        <v>1.5</v>
      </c>
      <c r="T25" s="97"/>
    </row>
    <row r="26">
      <c r="A26" s="96" t="s">
        <v>76</v>
      </c>
      <c r="B26" s="94">
        <f t="shared" si="1"/>
        <v>0</v>
      </c>
      <c r="C26" s="97"/>
      <c r="T26" s="97"/>
    </row>
    <row r="27">
      <c r="A27" s="96" t="s">
        <v>52</v>
      </c>
      <c r="B27" s="94">
        <f t="shared" si="1"/>
        <v>0</v>
      </c>
      <c r="C27" s="97"/>
      <c r="T27" s="97"/>
    </row>
    <row r="28">
      <c r="A28" s="99" t="s">
        <v>55</v>
      </c>
      <c r="B28" s="94">
        <f t="shared" si="1"/>
        <v>0</v>
      </c>
      <c r="C28" s="97"/>
      <c r="T28" s="97"/>
    </row>
    <row r="29">
      <c r="A29" s="100" t="s">
        <v>67</v>
      </c>
      <c r="B29" s="94">
        <f t="shared" si="1"/>
        <v>0</v>
      </c>
      <c r="C29" s="97"/>
      <c r="T29" s="97"/>
    </row>
    <row r="30">
      <c r="A30" s="100" t="s">
        <v>64</v>
      </c>
      <c r="B30" s="94">
        <f t="shared" si="1"/>
        <v>0</v>
      </c>
      <c r="C30" s="97"/>
      <c r="T30" s="97"/>
    </row>
    <row r="31">
      <c r="A31" s="100" t="s">
        <v>30</v>
      </c>
      <c r="B31" s="94">
        <f t="shared" si="1"/>
        <v>0</v>
      </c>
      <c r="C31" s="97"/>
      <c r="T31" s="97"/>
    </row>
    <row r="32">
      <c r="A32" s="100" t="s">
        <v>93</v>
      </c>
      <c r="B32" s="94">
        <f t="shared" si="1"/>
        <v>3</v>
      </c>
      <c r="C32" s="97"/>
      <c r="D32" s="92">
        <v>3.0</v>
      </c>
      <c r="T32" s="97"/>
    </row>
    <row r="33">
      <c r="A33" s="100" t="s">
        <v>117</v>
      </c>
      <c r="B33" s="94">
        <f t="shared" si="1"/>
        <v>1.5</v>
      </c>
      <c r="C33" s="97"/>
      <c r="D33" s="92">
        <v>1.5</v>
      </c>
      <c r="F33" s="101"/>
      <c r="T33" s="97"/>
    </row>
    <row r="34">
      <c r="A34" s="100" t="s">
        <v>61</v>
      </c>
      <c r="B34" s="94">
        <f t="shared" si="1"/>
        <v>3</v>
      </c>
      <c r="C34" s="97"/>
      <c r="D34" s="92">
        <v>3.0</v>
      </c>
      <c r="T34" s="97"/>
    </row>
    <row r="35">
      <c r="A35" s="100" t="s">
        <v>57</v>
      </c>
      <c r="B35" s="94">
        <f t="shared" si="1"/>
        <v>6</v>
      </c>
      <c r="C35" s="97"/>
      <c r="D35" s="92">
        <v>6.0</v>
      </c>
      <c r="T35" s="97"/>
    </row>
    <row r="36">
      <c r="A36" s="100" t="s">
        <v>103</v>
      </c>
      <c r="B36" s="94">
        <f t="shared" si="1"/>
        <v>1.5</v>
      </c>
      <c r="C36" s="97"/>
      <c r="D36" s="92">
        <v>1.5</v>
      </c>
      <c r="T36" s="97"/>
    </row>
  </sheetData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27.5"/>
    <col customWidth="1" min="2" max="2" width="20.63"/>
    <col customWidth="1" min="3" max="3" width="11.13"/>
    <col customWidth="1" min="6" max="6" width="19.5"/>
    <col customWidth="1" min="8" max="8" width="18.0"/>
  </cols>
  <sheetData>
    <row r="1">
      <c r="A1" s="90" t="s">
        <v>0</v>
      </c>
      <c r="B1" s="91" t="s">
        <v>232</v>
      </c>
      <c r="C1" s="92" t="s">
        <v>233</v>
      </c>
      <c r="D1" s="92" t="s">
        <v>234</v>
      </c>
      <c r="E1" s="92" t="s">
        <v>235</v>
      </c>
      <c r="F1" s="92" t="s">
        <v>236</v>
      </c>
      <c r="G1" s="92" t="s">
        <v>237</v>
      </c>
      <c r="H1" s="92" t="s">
        <v>238</v>
      </c>
      <c r="I1" s="92" t="s">
        <v>239</v>
      </c>
      <c r="J1" s="92" t="s">
        <v>240</v>
      </c>
      <c r="K1" s="92" t="s">
        <v>241</v>
      </c>
      <c r="L1" s="92" t="s">
        <v>242</v>
      </c>
      <c r="M1" s="92" t="s">
        <v>243</v>
      </c>
      <c r="N1" s="92" t="s">
        <v>229</v>
      </c>
      <c r="O1" s="92" t="s">
        <v>231</v>
      </c>
      <c r="P1" s="92" t="s">
        <v>244</v>
      </c>
      <c r="Q1" s="92" t="s">
        <v>245</v>
      </c>
      <c r="R1" s="92" t="s">
        <v>246</v>
      </c>
      <c r="S1" s="101"/>
      <c r="T1" s="101"/>
      <c r="U1" s="101"/>
      <c r="V1" s="101"/>
    </row>
    <row r="2">
      <c r="A2" s="93" t="s">
        <v>27</v>
      </c>
      <c r="B2" s="102">
        <f t="shared" ref="B2:B36" si="1">SUM(C2:Z2)</f>
        <v>10</v>
      </c>
      <c r="C2" s="92">
        <v>0.0</v>
      </c>
      <c r="D2" s="92">
        <v>0.0</v>
      </c>
      <c r="E2" s="95">
        <v>1.0</v>
      </c>
      <c r="F2" s="92">
        <v>0.0</v>
      </c>
      <c r="G2" s="92">
        <v>0.0</v>
      </c>
      <c r="H2" s="92">
        <v>0.0</v>
      </c>
      <c r="I2" s="92">
        <v>1.5</v>
      </c>
      <c r="J2" s="92">
        <v>1.5</v>
      </c>
      <c r="K2" s="92">
        <v>1.5</v>
      </c>
      <c r="L2" s="92">
        <v>1.5</v>
      </c>
      <c r="M2" s="92">
        <v>0.5</v>
      </c>
      <c r="N2" s="92">
        <v>0.0</v>
      </c>
      <c r="O2" s="92">
        <v>0.5</v>
      </c>
      <c r="P2" s="92">
        <v>2.0</v>
      </c>
      <c r="Q2" s="92">
        <v>0.0</v>
      </c>
      <c r="R2" s="92">
        <v>0.0</v>
      </c>
      <c r="V2" s="97"/>
    </row>
    <row r="3">
      <c r="A3" s="96" t="s">
        <v>95</v>
      </c>
      <c r="B3" s="102">
        <f t="shared" si="1"/>
        <v>0</v>
      </c>
      <c r="E3" s="97"/>
      <c r="V3" s="97"/>
    </row>
    <row r="4">
      <c r="A4" s="96" t="s">
        <v>100</v>
      </c>
      <c r="B4" s="102">
        <f t="shared" si="1"/>
        <v>12</v>
      </c>
      <c r="C4" s="92">
        <v>0.0</v>
      </c>
      <c r="D4" s="92">
        <v>0.0</v>
      </c>
      <c r="E4" s="95">
        <v>1.0</v>
      </c>
      <c r="F4" s="92">
        <v>0.0</v>
      </c>
      <c r="G4" s="92">
        <v>2.0</v>
      </c>
      <c r="H4" s="92">
        <v>0.0</v>
      </c>
      <c r="I4" s="92">
        <v>1.5</v>
      </c>
      <c r="J4" s="92">
        <v>1.5</v>
      </c>
      <c r="K4" s="92">
        <v>1.5</v>
      </c>
      <c r="L4" s="92">
        <v>1.5</v>
      </c>
      <c r="M4" s="92">
        <v>2.0</v>
      </c>
      <c r="N4" s="92">
        <v>0.0</v>
      </c>
      <c r="O4" s="92">
        <v>1.0</v>
      </c>
      <c r="P4" s="92">
        <v>0.0</v>
      </c>
      <c r="Q4" s="92">
        <v>0.0</v>
      </c>
      <c r="R4" s="92">
        <v>0.0</v>
      </c>
      <c r="V4" s="97"/>
    </row>
    <row r="5">
      <c r="A5" s="98" t="s">
        <v>34</v>
      </c>
      <c r="B5" s="102">
        <f t="shared" si="1"/>
        <v>16</v>
      </c>
      <c r="C5" s="92">
        <v>2.0</v>
      </c>
      <c r="D5" s="92">
        <v>0.0</v>
      </c>
      <c r="E5" s="95">
        <v>0.0</v>
      </c>
      <c r="F5" s="92">
        <v>0.0</v>
      </c>
      <c r="G5" s="92">
        <v>2.0</v>
      </c>
      <c r="H5" s="92">
        <v>0.0</v>
      </c>
      <c r="I5" s="92">
        <v>1.5</v>
      </c>
      <c r="J5" s="92">
        <v>1.5</v>
      </c>
      <c r="K5" s="92">
        <v>1.5</v>
      </c>
      <c r="L5" s="92">
        <v>1.5</v>
      </c>
      <c r="M5" s="92">
        <v>1.5</v>
      </c>
      <c r="N5" s="92">
        <v>2.0</v>
      </c>
      <c r="O5" s="92">
        <v>0.5</v>
      </c>
      <c r="P5" s="92">
        <v>2.0</v>
      </c>
      <c r="Q5" s="92">
        <v>0.0</v>
      </c>
      <c r="R5" s="92">
        <v>0.0</v>
      </c>
      <c r="V5" s="97"/>
    </row>
    <row r="6">
      <c r="A6" s="98" t="s">
        <v>223</v>
      </c>
      <c r="B6" s="102">
        <f t="shared" si="1"/>
        <v>12.5</v>
      </c>
      <c r="C6" s="92">
        <v>0.0</v>
      </c>
      <c r="D6" s="92">
        <v>0.0</v>
      </c>
      <c r="E6" s="95">
        <v>1.0</v>
      </c>
      <c r="F6" s="92">
        <v>0.0</v>
      </c>
      <c r="G6" s="92">
        <v>2.0</v>
      </c>
      <c r="H6" s="92">
        <v>0.0</v>
      </c>
      <c r="I6" s="92">
        <v>0.5</v>
      </c>
      <c r="J6" s="92">
        <v>1.5</v>
      </c>
      <c r="K6" s="92">
        <v>1.5</v>
      </c>
      <c r="L6" s="92">
        <v>1.5</v>
      </c>
      <c r="M6" s="92">
        <v>0.5</v>
      </c>
      <c r="N6" s="92">
        <v>2.0</v>
      </c>
      <c r="O6" s="92">
        <v>1.0</v>
      </c>
      <c r="P6" s="92">
        <v>1.0</v>
      </c>
      <c r="Q6" s="92">
        <v>0.0</v>
      </c>
      <c r="R6" s="92">
        <v>0.0</v>
      </c>
      <c r="V6" s="97"/>
    </row>
    <row r="7">
      <c r="A7" s="96" t="s">
        <v>119</v>
      </c>
      <c r="B7" s="102">
        <f t="shared" si="1"/>
        <v>10.5</v>
      </c>
      <c r="C7" s="92">
        <v>0.0</v>
      </c>
      <c r="D7" s="92">
        <v>0.0</v>
      </c>
      <c r="E7" s="95">
        <v>1.0</v>
      </c>
      <c r="F7" s="92">
        <v>0.0</v>
      </c>
      <c r="G7" s="92">
        <v>2.0</v>
      </c>
      <c r="H7" s="92">
        <v>1.0</v>
      </c>
      <c r="I7" s="92">
        <v>0.5</v>
      </c>
      <c r="J7" s="92">
        <v>1.5</v>
      </c>
      <c r="K7" s="92">
        <v>1.5</v>
      </c>
      <c r="L7" s="92">
        <v>1.5</v>
      </c>
      <c r="M7" s="92">
        <v>1.5</v>
      </c>
      <c r="N7" s="92">
        <v>0.0</v>
      </c>
      <c r="O7" s="92">
        <v>0.0</v>
      </c>
      <c r="P7" s="92">
        <v>0.0</v>
      </c>
      <c r="Q7" s="92">
        <v>0.0</v>
      </c>
      <c r="R7" s="92">
        <v>0.0</v>
      </c>
      <c r="V7" s="97"/>
    </row>
    <row r="8">
      <c r="A8" s="96" t="s">
        <v>70</v>
      </c>
      <c r="B8" s="102">
        <f t="shared" si="1"/>
        <v>12</v>
      </c>
      <c r="C8" s="92">
        <v>0.0</v>
      </c>
      <c r="D8" s="92">
        <v>0.0</v>
      </c>
      <c r="E8" s="95">
        <v>0.0</v>
      </c>
      <c r="F8" s="92">
        <v>0.0</v>
      </c>
      <c r="G8" s="92">
        <v>2.0</v>
      </c>
      <c r="H8" s="92">
        <v>0.0</v>
      </c>
      <c r="I8" s="92">
        <v>0.5</v>
      </c>
      <c r="J8" s="92">
        <v>1.5</v>
      </c>
      <c r="K8" s="92">
        <v>1.5</v>
      </c>
      <c r="L8" s="92">
        <v>1.5</v>
      </c>
      <c r="M8" s="92">
        <v>1.5</v>
      </c>
      <c r="N8" s="92">
        <v>2.0</v>
      </c>
      <c r="O8" s="92">
        <v>1.5</v>
      </c>
      <c r="P8" s="92">
        <v>0.0</v>
      </c>
      <c r="Q8" s="92">
        <v>0.0</v>
      </c>
      <c r="R8" s="92">
        <v>0.0</v>
      </c>
      <c r="V8" s="97"/>
    </row>
    <row r="9">
      <c r="A9" s="96" t="s">
        <v>66</v>
      </c>
      <c r="B9" s="102">
        <f t="shared" si="1"/>
        <v>12</v>
      </c>
      <c r="C9" s="92">
        <v>0.0</v>
      </c>
      <c r="D9" s="92">
        <v>0.0</v>
      </c>
      <c r="E9" s="95">
        <v>0.0</v>
      </c>
      <c r="F9" s="92">
        <v>0.0</v>
      </c>
      <c r="G9" s="92">
        <v>2.0</v>
      </c>
      <c r="H9" s="92">
        <v>0.0</v>
      </c>
      <c r="I9" s="92">
        <v>0.5</v>
      </c>
      <c r="J9" s="92">
        <v>1.5</v>
      </c>
      <c r="K9" s="92">
        <v>1.5</v>
      </c>
      <c r="L9" s="92">
        <v>1.5</v>
      </c>
      <c r="M9" s="92">
        <v>1.5</v>
      </c>
      <c r="N9" s="92">
        <v>2.0</v>
      </c>
      <c r="O9" s="92">
        <v>1.5</v>
      </c>
      <c r="P9" s="92">
        <v>0.0</v>
      </c>
      <c r="Q9" s="92">
        <v>0.0</v>
      </c>
      <c r="R9" s="92">
        <v>0.0</v>
      </c>
      <c r="V9" s="97"/>
    </row>
    <row r="10">
      <c r="A10" s="96" t="s">
        <v>108</v>
      </c>
      <c r="B10" s="102">
        <f t="shared" si="1"/>
        <v>0</v>
      </c>
      <c r="E10" s="97"/>
      <c r="V10" s="97"/>
    </row>
    <row r="11">
      <c r="A11" s="96" t="s">
        <v>114</v>
      </c>
      <c r="B11" s="102">
        <f t="shared" si="1"/>
        <v>0</v>
      </c>
      <c r="E11" s="97"/>
      <c r="V11" s="97"/>
    </row>
    <row r="12">
      <c r="A12" s="96" t="s">
        <v>23</v>
      </c>
      <c r="B12" s="102">
        <f t="shared" si="1"/>
        <v>13.5</v>
      </c>
      <c r="C12" s="92">
        <v>0.0</v>
      </c>
      <c r="D12" s="92">
        <v>0.0</v>
      </c>
      <c r="E12" s="95">
        <v>1.0</v>
      </c>
      <c r="F12" s="92">
        <v>0.0</v>
      </c>
      <c r="G12" s="92">
        <v>2.0</v>
      </c>
      <c r="H12" s="92">
        <v>0.0</v>
      </c>
      <c r="I12" s="92">
        <v>1.5</v>
      </c>
      <c r="J12" s="92">
        <v>1.5</v>
      </c>
      <c r="K12" s="92">
        <v>1.5</v>
      </c>
      <c r="L12" s="92">
        <v>1.5</v>
      </c>
      <c r="M12" s="92">
        <v>0.0</v>
      </c>
      <c r="N12" s="92">
        <v>2.0</v>
      </c>
      <c r="O12" s="92">
        <v>0.5</v>
      </c>
      <c r="P12" s="92">
        <v>2.0</v>
      </c>
      <c r="Q12" s="92">
        <v>0.0</v>
      </c>
      <c r="R12" s="92">
        <v>0.0</v>
      </c>
      <c r="V12" s="97"/>
    </row>
    <row r="13">
      <c r="A13" s="96" t="s">
        <v>105</v>
      </c>
      <c r="B13" s="102">
        <f t="shared" si="1"/>
        <v>0</v>
      </c>
      <c r="E13" s="97"/>
      <c r="V13" s="97"/>
    </row>
    <row r="14">
      <c r="A14" s="96" t="s">
        <v>49</v>
      </c>
      <c r="B14" s="102">
        <f t="shared" si="1"/>
        <v>18</v>
      </c>
      <c r="C14" s="92">
        <v>0.0</v>
      </c>
      <c r="D14" s="92">
        <v>0.0</v>
      </c>
      <c r="E14" s="95">
        <v>1.0</v>
      </c>
      <c r="F14" s="92">
        <v>0.0</v>
      </c>
      <c r="G14" s="92">
        <v>2.0</v>
      </c>
      <c r="H14" s="92">
        <v>3.0</v>
      </c>
      <c r="I14" s="92">
        <v>1.5</v>
      </c>
      <c r="J14" s="92">
        <v>1.5</v>
      </c>
      <c r="K14" s="92">
        <v>1.5</v>
      </c>
      <c r="L14" s="92">
        <v>1.5</v>
      </c>
      <c r="M14" s="92">
        <v>2.0</v>
      </c>
      <c r="N14" s="92">
        <v>2.0</v>
      </c>
      <c r="O14" s="92">
        <v>1.0</v>
      </c>
      <c r="P14" s="92">
        <v>0.0</v>
      </c>
      <c r="Q14" s="92">
        <v>1.0</v>
      </c>
      <c r="R14" s="92">
        <v>0.0</v>
      </c>
      <c r="V14" s="97"/>
    </row>
    <row r="15">
      <c r="A15" s="96" t="s">
        <v>45</v>
      </c>
      <c r="B15" s="102">
        <f t="shared" si="1"/>
        <v>10</v>
      </c>
      <c r="C15" s="92">
        <v>0.0</v>
      </c>
      <c r="D15" s="92">
        <v>0.0</v>
      </c>
      <c r="E15" s="95">
        <v>1.0</v>
      </c>
      <c r="F15" s="92">
        <v>1.0</v>
      </c>
      <c r="G15" s="92">
        <v>2.0</v>
      </c>
      <c r="H15" s="92">
        <v>0.0</v>
      </c>
      <c r="I15" s="92">
        <v>0.0</v>
      </c>
      <c r="J15" s="92">
        <v>1.5</v>
      </c>
      <c r="K15" s="92">
        <v>0.0</v>
      </c>
      <c r="L15" s="92">
        <v>0.5</v>
      </c>
      <c r="M15" s="92">
        <v>1.0</v>
      </c>
      <c r="N15" s="92">
        <v>2.0</v>
      </c>
      <c r="O15" s="92">
        <v>1.0</v>
      </c>
      <c r="P15" s="92">
        <v>0.0</v>
      </c>
      <c r="Q15" s="92">
        <v>0.0</v>
      </c>
      <c r="R15" s="92">
        <v>0.0</v>
      </c>
      <c r="V15" s="97"/>
    </row>
    <row r="16">
      <c r="A16" s="96" t="s">
        <v>43</v>
      </c>
      <c r="B16" s="102">
        <f t="shared" si="1"/>
        <v>13</v>
      </c>
      <c r="C16" s="92">
        <v>0.0</v>
      </c>
      <c r="D16" s="92">
        <v>1.0</v>
      </c>
      <c r="E16" s="95">
        <v>0.0</v>
      </c>
      <c r="F16" s="92">
        <v>0.0</v>
      </c>
      <c r="G16" s="92">
        <v>2.0</v>
      </c>
      <c r="H16" s="92">
        <v>1.0</v>
      </c>
      <c r="I16" s="92">
        <v>1.5</v>
      </c>
      <c r="J16" s="92">
        <v>1.5</v>
      </c>
      <c r="K16" s="92">
        <v>1.5</v>
      </c>
      <c r="L16" s="92">
        <v>1.5</v>
      </c>
      <c r="M16" s="92">
        <v>1.5</v>
      </c>
      <c r="N16" s="92">
        <v>0.0</v>
      </c>
      <c r="O16" s="92">
        <v>1.5</v>
      </c>
      <c r="P16" s="92">
        <v>0.0</v>
      </c>
      <c r="Q16" s="92">
        <v>0.0</v>
      </c>
      <c r="R16" s="92">
        <v>0.0</v>
      </c>
      <c r="V16" s="97"/>
    </row>
    <row r="17">
      <c r="A17" s="96" t="s">
        <v>224</v>
      </c>
      <c r="B17" s="102">
        <f t="shared" si="1"/>
        <v>2.5</v>
      </c>
      <c r="C17" s="92">
        <v>0.0</v>
      </c>
      <c r="D17" s="92">
        <v>0.0</v>
      </c>
      <c r="E17" s="95">
        <v>0.0</v>
      </c>
      <c r="F17" s="92">
        <v>0.0</v>
      </c>
      <c r="G17" s="92">
        <v>2.0</v>
      </c>
      <c r="H17" s="92">
        <v>0.0</v>
      </c>
      <c r="I17" s="92">
        <v>0.0</v>
      </c>
      <c r="J17" s="92">
        <v>0.0</v>
      </c>
      <c r="K17" s="92">
        <v>0.5</v>
      </c>
      <c r="L17" s="92">
        <v>0.0</v>
      </c>
      <c r="M17" s="92">
        <v>0.0</v>
      </c>
      <c r="N17" s="92">
        <v>0.0</v>
      </c>
      <c r="O17" s="92">
        <v>0.0</v>
      </c>
      <c r="P17" s="92">
        <v>0.0</v>
      </c>
      <c r="Q17" s="92">
        <v>0.0</v>
      </c>
      <c r="R17" s="92">
        <v>0.0</v>
      </c>
      <c r="V17" s="97"/>
    </row>
    <row r="18">
      <c r="A18" s="96" t="s">
        <v>91</v>
      </c>
      <c r="B18" s="102">
        <f t="shared" si="1"/>
        <v>0</v>
      </c>
      <c r="E18" s="97"/>
      <c r="V18" s="97"/>
    </row>
    <row r="19">
      <c r="A19" s="96" t="s">
        <v>82</v>
      </c>
      <c r="B19" s="102">
        <f t="shared" si="1"/>
        <v>3.5</v>
      </c>
      <c r="C19" s="92">
        <v>0.0</v>
      </c>
      <c r="D19" s="92">
        <v>0.0</v>
      </c>
      <c r="E19" s="95">
        <v>0.0</v>
      </c>
      <c r="F19" s="92">
        <v>1.0</v>
      </c>
      <c r="G19" s="92">
        <v>0.0</v>
      </c>
      <c r="H19" s="92">
        <v>0.0</v>
      </c>
      <c r="I19" s="92">
        <v>0.5</v>
      </c>
      <c r="J19" s="92">
        <v>0.5</v>
      </c>
      <c r="K19" s="92">
        <v>0.5</v>
      </c>
      <c r="L19" s="92">
        <v>0.5</v>
      </c>
      <c r="M19" s="92">
        <v>0.0</v>
      </c>
      <c r="N19" s="92">
        <v>0.5</v>
      </c>
      <c r="O19" s="92">
        <v>0.0</v>
      </c>
      <c r="P19" s="92">
        <v>0.0</v>
      </c>
      <c r="Q19" s="92">
        <v>0.0</v>
      </c>
      <c r="R19" s="92">
        <v>0.0</v>
      </c>
      <c r="V19" s="97"/>
    </row>
    <row r="20">
      <c r="A20" s="96" t="s">
        <v>73</v>
      </c>
      <c r="B20" s="102">
        <f t="shared" si="1"/>
        <v>3.5</v>
      </c>
      <c r="C20" s="92">
        <v>0.0</v>
      </c>
      <c r="D20" s="92">
        <v>0.0</v>
      </c>
      <c r="E20" s="95">
        <v>0.0</v>
      </c>
      <c r="F20" s="92">
        <v>0.0</v>
      </c>
      <c r="G20" s="92">
        <v>0.0</v>
      </c>
      <c r="H20" s="92">
        <v>0.0</v>
      </c>
      <c r="I20" s="92">
        <v>0.0</v>
      </c>
      <c r="J20" s="92">
        <v>1.5</v>
      </c>
      <c r="K20" s="92">
        <v>0.5</v>
      </c>
      <c r="L20" s="92">
        <v>0.5</v>
      </c>
      <c r="M20" s="92">
        <v>0.0</v>
      </c>
      <c r="N20" s="92">
        <v>0.5</v>
      </c>
      <c r="O20" s="92">
        <v>0.5</v>
      </c>
      <c r="P20" s="92">
        <v>0.0</v>
      </c>
      <c r="Q20" s="92">
        <v>0.0</v>
      </c>
      <c r="R20" s="92">
        <v>0.0</v>
      </c>
      <c r="V20" s="97"/>
    </row>
    <row r="21">
      <c r="A21" s="96" t="s">
        <v>98</v>
      </c>
      <c r="B21" s="102">
        <f t="shared" si="1"/>
        <v>12.5</v>
      </c>
      <c r="C21" s="92">
        <v>0.0</v>
      </c>
      <c r="D21" s="92">
        <v>0.0</v>
      </c>
      <c r="E21" s="95">
        <v>1.0</v>
      </c>
      <c r="F21" s="92">
        <v>0.0</v>
      </c>
      <c r="G21" s="92">
        <v>2.0</v>
      </c>
      <c r="H21" s="92">
        <v>0.0</v>
      </c>
      <c r="I21" s="92">
        <v>0.5</v>
      </c>
      <c r="J21" s="92">
        <v>1.5</v>
      </c>
      <c r="K21" s="92">
        <v>1.5</v>
      </c>
      <c r="L21" s="92">
        <v>1.5</v>
      </c>
      <c r="M21" s="92">
        <v>1.5</v>
      </c>
      <c r="N21" s="92">
        <v>2.0</v>
      </c>
      <c r="O21" s="92">
        <v>1.0</v>
      </c>
      <c r="P21" s="92">
        <v>0.0</v>
      </c>
      <c r="Q21" s="92">
        <v>0.0</v>
      </c>
      <c r="R21" s="92">
        <v>0.0</v>
      </c>
      <c r="V21" s="97"/>
    </row>
    <row r="22">
      <c r="A22" s="96" t="s">
        <v>112</v>
      </c>
      <c r="B22" s="102">
        <f t="shared" si="1"/>
        <v>0</v>
      </c>
      <c r="E22" s="97"/>
      <c r="V22" s="97"/>
    </row>
    <row r="23">
      <c r="A23" s="96" t="s">
        <v>89</v>
      </c>
      <c r="B23" s="102">
        <f t="shared" si="1"/>
        <v>0</v>
      </c>
      <c r="E23" s="97"/>
      <c r="V23" s="97"/>
    </row>
    <row r="24">
      <c r="A24" s="96" t="s">
        <v>85</v>
      </c>
      <c r="B24" s="102">
        <f t="shared" si="1"/>
        <v>0</v>
      </c>
      <c r="E24" s="95"/>
      <c r="V24" s="97"/>
    </row>
    <row r="25">
      <c r="A25" s="96" t="s">
        <v>79</v>
      </c>
      <c r="B25" s="102">
        <f t="shared" si="1"/>
        <v>2.5</v>
      </c>
      <c r="C25" s="103">
        <v>0.0</v>
      </c>
      <c r="D25" s="103">
        <v>0.0</v>
      </c>
      <c r="E25" s="104">
        <v>0.0</v>
      </c>
      <c r="F25" s="103">
        <v>0.0</v>
      </c>
      <c r="G25" s="103">
        <v>0.0</v>
      </c>
      <c r="H25" s="103">
        <v>0.0</v>
      </c>
      <c r="I25" s="103">
        <v>0.0</v>
      </c>
      <c r="J25" s="103">
        <v>1.5</v>
      </c>
      <c r="K25" s="103">
        <v>0.0</v>
      </c>
      <c r="L25" s="103">
        <v>0.0</v>
      </c>
      <c r="M25" s="103">
        <v>0.0</v>
      </c>
      <c r="N25" s="103">
        <v>1.0</v>
      </c>
      <c r="O25" s="103">
        <v>0.0</v>
      </c>
      <c r="P25" s="103">
        <v>0.0</v>
      </c>
      <c r="Q25" s="103">
        <v>0.0</v>
      </c>
      <c r="R25" s="103">
        <v>0.0</v>
      </c>
      <c r="V25" s="97"/>
    </row>
    <row r="26">
      <c r="A26" s="96" t="s">
        <v>76</v>
      </c>
      <c r="B26" s="102">
        <f t="shared" si="1"/>
        <v>18</v>
      </c>
      <c r="C26" s="92">
        <v>2.0</v>
      </c>
      <c r="D26" s="92">
        <v>1.0</v>
      </c>
      <c r="E26" s="95">
        <v>1.0</v>
      </c>
      <c r="F26" s="92">
        <v>1.0</v>
      </c>
      <c r="G26" s="92">
        <v>2.0</v>
      </c>
      <c r="H26" s="92">
        <v>0.0</v>
      </c>
      <c r="I26" s="92">
        <v>1.5</v>
      </c>
      <c r="J26" s="92">
        <v>1.5</v>
      </c>
      <c r="K26" s="92">
        <v>1.5</v>
      </c>
      <c r="L26" s="92">
        <v>1.5</v>
      </c>
      <c r="M26" s="92">
        <v>1.5</v>
      </c>
      <c r="N26" s="92">
        <v>2.0</v>
      </c>
      <c r="O26" s="92">
        <v>1.5</v>
      </c>
      <c r="P26" s="92">
        <v>0.0</v>
      </c>
      <c r="Q26" s="92">
        <v>0.0</v>
      </c>
      <c r="R26" s="92">
        <v>0.0</v>
      </c>
      <c r="V26" s="97"/>
    </row>
    <row r="27">
      <c r="A27" s="96" t="s">
        <v>52</v>
      </c>
      <c r="B27" s="102">
        <f t="shared" si="1"/>
        <v>7</v>
      </c>
      <c r="C27" s="92">
        <v>0.0</v>
      </c>
      <c r="D27" s="92">
        <v>0.0</v>
      </c>
      <c r="E27" s="95">
        <v>0.0</v>
      </c>
      <c r="F27" s="92">
        <v>0.0</v>
      </c>
      <c r="G27" s="92">
        <v>2.0</v>
      </c>
      <c r="H27" s="92">
        <v>0.0</v>
      </c>
      <c r="I27" s="92">
        <v>1.5</v>
      </c>
      <c r="J27" s="92">
        <v>1.5</v>
      </c>
      <c r="K27" s="92">
        <v>0.0</v>
      </c>
      <c r="L27" s="92">
        <v>0.0</v>
      </c>
      <c r="M27" s="92">
        <v>0.5</v>
      </c>
      <c r="N27" s="92">
        <v>1.5</v>
      </c>
      <c r="O27" s="92">
        <v>0.0</v>
      </c>
      <c r="P27" s="92">
        <v>0.0</v>
      </c>
      <c r="Q27" s="92">
        <v>0.0</v>
      </c>
      <c r="R27" s="92">
        <v>0.0</v>
      </c>
      <c r="V27" s="97"/>
    </row>
    <row r="28">
      <c r="A28" s="99" t="s">
        <v>55</v>
      </c>
      <c r="B28" s="102">
        <f t="shared" si="1"/>
        <v>13</v>
      </c>
      <c r="C28" s="92">
        <v>0.0</v>
      </c>
      <c r="D28" s="92">
        <v>0.0</v>
      </c>
      <c r="E28" s="95">
        <v>1.0</v>
      </c>
      <c r="F28" s="92">
        <v>0.0</v>
      </c>
      <c r="G28" s="92">
        <v>0.0</v>
      </c>
      <c r="H28" s="92">
        <v>0.0</v>
      </c>
      <c r="I28" s="92">
        <v>0.5</v>
      </c>
      <c r="J28" s="92">
        <v>1.5</v>
      </c>
      <c r="K28" s="92">
        <v>1.5</v>
      </c>
      <c r="L28" s="92">
        <v>1.5</v>
      </c>
      <c r="M28" s="92">
        <v>2.0</v>
      </c>
      <c r="N28" s="92">
        <v>1.5</v>
      </c>
      <c r="O28" s="92">
        <v>1.5</v>
      </c>
      <c r="P28" s="92">
        <v>2.0</v>
      </c>
      <c r="Q28" s="92">
        <v>0.0</v>
      </c>
      <c r="R28" s="92">
        <v>0.0</v>
      </c>
      <c r="V28" s="97"/>
    </row>
    <row r="29">
      <c r="A29" s="100" t="s">
        <v>67</v>
      </c>
      <c r="B29" s="102">
        <f t="shared" si="1"/>
        <v>11.5</v>
      </c>
      <c r="C29" s="92">
        <v>0.0</v>
      </c>
      <c r="D29" s="92">
        <v>0.0</v>
      </c>
      <c r="E29" s="95">
        <v>1.0</v>
      </c>
      <c r="F29" s="92">
        <v>1.0</v>
      </c>
      <c r="G29" s="92">
        <v>2.0</v>
      </c>
      <c r="H29" s="92">
        <v>0.0</v>
      </c>
      <c r="I29" s="92">
        <v>1.5</v>
      </c>
      <c r="J29" s="92">
        <v>1.5</v>
      </c>
      <c r="K29" s="92">
        <v>0.5</v>
      </c>
      <c r="L29" s="92">
        <v>1.5</v>
      </c>
      <c r="M29" s="92">
        <v>0.0</v>
      </c>
      <c r="N29" s="92">
        <v>2.0</v>
      </c>
      <c r="O29" s="92">
        <v>0.5</v>
      </c>
      <c r="P29" s="92">
        <v>0.0</v>
      </c>
      <c r="Q29" s="92">
        <v>0.0</v>
      </c>
      <c r="R29" s="92">
        <v>0.0</v>
      </c>
      <c r="V29" s="97"/>
    </row>
    <row r="30">
      <c r="A30" s="100" t="s">
        <v>64</v>
      </c>
      <c r="B30" s="102">
        <f t="shared" si="1"/>
        <v>7</v>
      </c>
      <c r="C30" s="92">
        <v>0.0</v>
      </c>
      <c r="D30" s="92">
        <v>0.0</v>
      </c>
      <c r="E30" s="95">
        <v>1.0</v>
      </c>
      <c r="F30" s="92">
        <v>0.0</v>
      </c>
      <c r="G30" s="92">
        <v>0.0</v>
      </c>
      <c r="H30" s="92">
        <v>0.0</v>
      </c>
      <c r="I30" s="92">
        <v>1.5</v>
      </c>
      <c r="J30" s="92">
        <v>0.5</v>
      </c>
      <c r="K30" s="92">
        <v>1.5</v>
      </c>
      <c r="L30" s="92">
        <v>1.5</v>
      </c>
      <c r="M30" s="92">
        <v>1.0</v>
      </c>
      <c r="N30" s="92">
        <v>0.0</v>
      </c>
      <c r="O30" s="92">
        <v>0.0</v>
      </c>
      <c r="P30" s="92">
        <v>0.0</v>
      </c>
      <c r="Q30" s="92">
        <v>0.0</v>
      </c>
      <c r="R30" s="92">
        <v>0.0</v>
      </c>
      <c r="V30" s="97"/>
    </row>
    <row r="31">
      <c r="A31" s="100" t="s">
        <v>30</v>
      </c>
      <c r="B31" s="102">
        <f t="shared" si="1"/>
        <v>19</v>
      </c>
      <c r="C31" s="92">
        <v>2.0</v>
      </c>
      <c r="D31" s="92">
        <v>0.0</v>
      </c>
      <c r="E31" s="95">
        <v>1.0</v>
      </c>
      <c r="F31" s="92">
        <v>1.0</v>
      </c>
      <c r="G31" s="92">
        <v>2.0</v>
      </c>
      <c r="H31" s="92">
        <v>0.0</v>
      </c>
      <c r="I31" s="92">
        <v>1.5</v>
      </c>
      <c r="J31" s="92">
        <v>1.5</v>
      </c>
      <c r="K31" s="92">
        <v>1.5</v>
      </c>
      <c r="L31" s="92">
        <v>1.5</v>
      </c>
      <c r="M31" s="92">
        <v>1.5</v>
      </c>
      <c r="N31" s="92">
        <v>2.0</v>
      </c>
      <c r="O31" s="92">
        <v>1.5</v>
      </c>
      <c r="P31" s="92">
        <v>2.0</v>
      </c>
      <c r="Q31" s="92">
        <v>0.0</v>
      </c>
      <c r="R31" s="92">
        <v>0.0</v>
      </c>
      <c r="V31" s="97"/>
    </row>
    <row r="32">
      <c r="A32" s="100" t="s">
        <v>93</v>
      </c>
      <c r="B32" s="102">
        <f t="shared" si="1"/>
        <v>13</v>
      </c>
      <c r="C32" s="92">
        <v>0.0</v>
      </c>
      <c r="D32" s="92">
        <v>0.0</v>
      </c>
      <c r="E32" s="95">
        <v>0.0</v>
      </c>
      <c r="F32" s="92">
        <v>0.0</v>
      </c>
      <c r="G32" s="92">
        <v>2.0</v>
      </c>
      <c r="H32" s="92">
        <v>0.0</v>
      </c>
      <c r="I32" s="92">
        <v>1.5</v>
      </c>
      <c r="J32" s="92">
        <v>1.5</v>
      </c>
      <c r="K32" s="92">
        <v>1.5</v>
      </c>
      <c r="L32" s="92">
        <v>1.5</v>
      </c>
      <c r="M32" s="92">
        <v>1.0</v>
      </c>
      <c r="N32" s="92">
        <v>2.0</v>
      </c>
      <c r="O32" s="92">
        <v>1.5</v>
      </c>
      <c r="P32" s="92">
        <v>0.0</v>
      </c>
      <c r="Q32" s="92">
        <v>0.5</v>
      </c>
      <c r="R32" s="92">
        <v>0.0</v>
      </c>
      <c r="V32" s="97"/>
    </row>
    <row r="33">
      <c r="A33" s="100" t="s">
        <v>117</v>
      </c>
      <c r="B33" s="102">
        <f t="shared" si="1"/>
        <v>11.5</v>
      </c>
      <c r="C33" s="92">
        <v>0.0</v>
      </c>
      <c r="D33" s="92">
        <v>0.0</v>
      </c>
      <c r="E33" s="95">
        <v>1.0</v>
      </c>
      <c r="F33" s="92">
        <v>0.0</v>
      </c>
      <c r="G33" s="92">
        <v>2.0</v>
      </c>
      <c r="H33" s="92">
        <v>0.0</v>
      </c>
      <c r="I33" s="92">
        <v>0.5</v>
      </c>
      <c r="J33" s="92">
        <v>1.5</v>
      </c>
      <c r="K33" s="92">
        <v>1.5</v>
      </c>
      <c r="L33" s="92">
        <v>1.5</v>
      </c>
      <c r="M33" s="92">
        <v>1.5</v>
      </c>
      <c r="N33" s="92">
        <v>1.5</v>
      </c>
      <c r="O33" s="92">
        <v>0.5</v>
      </c>
      <c r="P33" s="92">
        <v>0.0</v>
      </c>
      <c r="Q33" s="92">
        <v>0.0</v>
      </c>
      <c r="R33" s="92">
        <v>0.0</v>
      </c>
      <c r="V33" s="97"/>
    </row>
    <row r="34">
      <c r="A34" s="100" t="s">
        <v>61</v>
      </c>
      <c r="B34" s="102">
        <f t="shared" si="1"/>
        <v>10</v>
      </c>
      <c r="C34" s="92">
        <v>0.0</v>
      </c>
      <c r="D34" s="92">
        <v>0.0</v>
      </c>
      <c r="E34" s="95">
        <v>0.0</v>
      </c>
      <c r="F34" s="92">
        <v>1.0</v>
      </c>
      <c r="G34" s="92">
        <v>2.0</v>
      </c>
      <c r="H34" s="92">
        <v>0.0</v>
      </c>
      <c r="I34" s="92">
        <v>0.5</v>
      </c>
      <c r="J34" s="92">
        <v>1.5</v>
      </c>
      <c r="K34" s="92">
        <v>1.5</v>
      </c>
      <c r="L34" s="92">
        <v>0.5</v>
      </c>
      <c r="M34" s="92">
        <v>1.5</v>
      </c>
      <c r="N34" s="92">
        <v>1.0</v>
      </c>
      <c r="O34" s="92">
        <v>0.5</v>
      </c>
      <c r="P34" s="92">
        <v>0.0</v>
      </c>
      <c r="Q34" s="92">
        <v>0.0</v>
      </c>
      <c r="R34" s="92">
        <v>0.0</v>
      </c>
      <c r="V34" s="97"/>
    </row>
    <row r="35">
      <c r="A35" s="100" t="s">
        <v>57</v>
      </c>
      <c r="B35" s="102">
        <f t="shared" si="1"/>
        <v>7</v>
      </c>
      <c r="C35" s="92">
        <v>0.0</v>
      </c>
      <c r="D35" s="92">
        <v>0.0</v>
      </c>
      <c r="E35" s="95">
        <v>1.0</v>
      </c>
      <c r="F35" s="92">
        <v>0.0</v>
      </c>
      <c r="G35" s="92">
        <v>0.0</v>
      </c>
      <c r="H35" s="92">
        <v>0.0</v>
      </c>
      <c r="I35" s="92">
        <v>0.5</v>
      </c>
      <c r="J35" s="92">
        <v>1.5</v>
      </c>
      <c r="K35" s="92">
        <v>0.0</v>
      </c>
      <c r="L35" s="92">
        <v>1.5</v>
      </c>
      <c r="M35" s="92">
        <v>1.5</v>
      </c>
      <c r="N35" s="92">
        <v>0.5</v>
      </c>
      <c r="O35" s="92">
        <v>0.5</v>
      </c>
      <c r="P35" s="92">
        <v>0.0</v>
      </c>
      <c r="Q35" s="92">
        <v>0.0</v>
      </c>
      <c r="R35" s="92">
        <v>0.0</v>
      </c>
      <c r="V35" s="97"/>
    </row>
    <row r="36">
      <c r="A36" s="100" t="s">
        <v>103</v>
      </c>
      <c r="B36" s="102">
        <f t="shared" si="1"/>
        <v>10.5</v>
      </c>
      <c r="C36" s="92">
        <v>0.0</v>
      </c>
      <c r="D36" s="92">
        <v>0.0</v>
      </c>
      <c r="E36" s="95">
        <v>1.0</v>
      </c>
      <c r="F36" s="92">
        <v>0.0</v>
      </c>
      <c r="G36" s="92">
        <v>2.0</v>
      </c>
      <c r="H36" s="92">
        <v>0.0</v>
      </c>
      <c r="I36" s="92">
        <v>1.5</v>
      </c>
      <c r="J36" s="92">
        <v>0.5</v>
      </c>
      <c r="K36" s="92">
        <v>1.5</v>
      </c>
      <c r="L36" s="92">
        <v>1.5</v>
      </c>
      <c r="M36" s="92">
        <v>1.5</v>
      </c>
      <c r="N36" s="92">
        <v>0.5</v>
      </c>
      <c r="O36" s="92">
        <v>0.5</v>
      </c>
      <c r="P36" s="92">
        <v>0.0</v>
      </c>
      <c r="Q36" s="92">
        <v>0.0</v>
      </c>
      <c r="R36" s="92">
        <v>0.0</v>
      </c>
      <c r="V36" s="97"/>
    </row>
  </sheetData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5.0"/>
  </cols>
  <sheetData>
    <row r="1">
      <c r="A1" s="105" t="s">
        <v>247</v>
      </c>
      <c r="B1" s="106"/>
      <c r="C1" s="105" t="s">
        <v>248</v>
      </c>
      <c r="D1" s="105" t="s">
        <v>249</v>
      </c>
      <c r="E1" s="107" t="s">
        <v>250</v>
      </c>
      <c r="F1" s="105" t="s">
        <v>251</v>
      </c>
      <c r="G1" s="105" t="s">
        <v>252</v>
      </c>
      <c r="H1" s="107" t="s">
        <v>3</v>
      </c>
      <c r="I1" s="105" t="s">
        <v>253</v>
      </c>
      <c r="J1" s="105" t="s">
        <v>254</v>
      </c>
      <c r="K1" s="106"/>
      <c r="L1" s="106"/>
      <c r="M1" s="106"/>
      <c r="N1" s="106"/>
      <c r="O1" s="106"/>
      <c r="P1" s="106"/>
      <c r="Q1" s="106"/>
      <c r="R1" s="106"/>
      <c r="S1" s="106"/>
    </row>
    <row r="2">
      <c r="A2" s="108" t="s">
        <v>27</v>
      </c>
      <c r="B2" s="108" t="s">
        <v>255</v>
      </c>
      <c r="C2" s="109" t="s">
        <v>256</v>
      </c>
      <c r="D2" s="109">
        <v>67.4</v>
      </c>
      <c r="E2" s="108" t="s">
        <v>257</v>
      </c>
      <c r="F2" s="110" t="s">
        <v>25</v>
      </c>
      <c r="G2" s="110" t="s">
        <v>258</v>
      </c>
      <c r="H2" s="111" t="s">
        <v>259</v>
      </c>
      <c r="I2" s="110" t="s">
        <v>260</v>
      </c>
      <c r="J2" s="110" t="s">
        <v>261</v>
      </c>
      <c r="K2" s="110"/>
      <c r="L2" s="110"/>
      <c r="M2" s="110"/>
      <c r="N2" s="110"/>
      <c r="O2" s="110"/>
      <c r="P2" s="110"/>
      <c r="Q2" s="110"/>
      <c r="R2" s="110"/>
      <c r="S2" s="110"/>
    </row>
    <row r="3">
      <c r="A3" s="108" t="s">
        <v>95</v>
      </c>
      <c r="B3" s="108" t="s">
        <v>262</v>
      </c>
      <c r="C3" s="109" t="s">
        <v>256</v>
      </c>
      <c r="D3" s="109">
        <v>72.2</v>
      </c>
      <c r="E3" s="108" t="s">
        <v>263</v>
      </c>
      <c r="F3" s="110" t="s">
        <v>32</v>
      </c>
      <c r="G3" s="110" t="s">
        <v>264</v>
      </c>
      <c r="H3" s="111" t="s">
        <v>265</v>
      </c>
      <c r="I3" s="110" t="s">
        <v>266</v>
      </c>
      <c r="J3" s="110" t="s">
        <v>267</v>
      </c>
      <c r="K3" s="110"/>
      <c r="L3" s="110"/>
      <c r="M3" s="110"/>
      <c r="N3" s="110"/>
      <c r="O3" s="110"/>
      <c r="P3" s="110"/>
      <c r="Q3" s="110"/>
      <c r="R3" s="110"/>
      <c r="S3" s="110"/>
    </row>
    <row r="4">
      <c r="A4" s="108" t="s">
        <v>100</v>
      </c>
      <c r="B4" s="108" t="s">
        <v>262</v>
      </c>
      <c r="C4" s="109" t="s">
        <v>268</v>
      </c>
      <c r="D4" s="109">
        <v>72.8</v>
      </c>
      <c r="E4" s="108" t="s">
        <v>269</v>
      </c>
      <c r="F4" s="110" t="s">
        <v>32</v>
      </c>
      <c r="G4" s="110" t="s">
        <v>258</v>
      </c>
      <c r="H4" s="111" t="s">
        <v>270</v>
      </c>
      <c r="I4" s="110" t="s">
        <v>271</v>
      </c>
      <c r="J4" s="110" t="s">
        <v>272</v>
      </c>
      <c r="K4" s="110"/>
      <c r="L4" s="110"/>
      <c r="M4" s="110"/>
      <c r="N4" s="110"/>
      <c r="O4" s="110"/>
      <c r="P4" s="110"/>
      <c r="Q4" s="110"/>
      <c r="R4" s="110"/>
      <c r="S4" s="110"/>
    </row>
    <row r="5">
      <c r="A5" s="108" t="s">
        <v>34</v>
      </c>
      <c r="B5" s="108" t="s">
        <v>273</v>
      </c>
      <c r="C5" s="109" t="s">
        <v>268</v>
      </c>
      <c r="D5" s="109">
        <v>85.4</v>
      </c>
      <c r="E5" s="108" t="s">
        <v>274</v>
      </c>
      <c r="F5" s="110" t="s">
        <v>32</v>
      </c>
      <c r="G5" s="110" t="s">
        <v>258</v>
      </c>
      <c r="H5" s="111" t="s">
        <v>275</v>
      </c>
      <c r="I5" s="110" t="s">
        <v>276</v>
      </c>
      <c r="J5" s="110" t="s">
        <v>267</v>
      </c>
      <c r="K5" s="110"/>
      <c r="L5" s="110"/>
      <c r="M5" s="110"/>
      <c r="N5" s="110"/>
      <c r="O5" s="110"/>
      <c r="P5" s="110"/>
      <c r="Q5" s="110"/>
      <c r="R5" s="110"/>
      <c r="S5" s="110"/>
    </row>
    <row r="6">
      <c r="A6" s="108" t="s">
        <v>277</v>
      </c>
      <c r="B6" s="108" t="s">
        <v>262</v>
      </c>
      <c r="C6" s="109" t="s">
        <v>268</v>
      </c>
      <c r="D6" s="109">
        <v>75.10000000000001</v>
      </c>
      <c r="E6" s="108" t="s">
        <v>278</v>
      </c>
      <c r="F6" s="110" t="s">
        <v>47</v>
      </c>
      <c r="G6" s="110" t="s">
        <v>264</v>
      </c>
      <c r="H6" s="111" t="s">
        <v>279</v>
      </c>
      <c r="I6" s="110" t="s">
        <v>280</v>
      </c>
      <c r="J6" s="110" t="s">
        <v>281</v>
      </c>
      <c r="K6" s="110"/>
      <c r="L6" s="110"/>
      <c r="M6" s="110"/>
      <c r="N6" s="110"/>
      <c r="O6" s="110"/>
      <c r="P6" s="110"/>
      <c r="Q6" s="110"/>
      <c r="R6" s="110"/>
      <c r="S6" s="110"/>
    </row>
    <row r="7">
      <c r="A7" s="108" t="s">
        <v>223</v>
      </c>
      <c r="B7" s="108" t="s">
        <v>273</v>
      </c>
      <c r="C7" s="109" t="s">
        <v>268</v>
      </c>
      <c r="D7" s="109">
        <v>86.7</v>
      </c>
      <c r="E7" s="108" t="s">
        <v>282</v>
      </c>
      <c r="F7" s="110" t="s">
        <v>32</v>
      </c>
      <c r="G7" s="110" t="s">
        <v>264</v>
      </c>
      <c r="H7" s="111" t="s">
        <v>283</v>
      </c>
      <c r="I7" s="110" t="s">
        <v>284</v>
      </c>
      <c r="J7" s="110" t="s">
        <v>267</v>
      </c>
      <c r="K7" s="110"/>
      <c r="L7" s="110"/>
      <c r="M7" s="110"/>
      <c r="N7" s="110"/>
      <c r="O7" s="110"/>
      <c r="P7" s="110"/>
      <c r="Q7" s="110"/>
      <c r="R7" s="110"/>
      <c r="S7" s="110"/>
    </row>
    <row r="8">
      <c r="A8" s="108" t="s">
        <v>119</v>
      </c>
      <c r="B8" s="108" t="s">
        <v>255</v>
      </c>
      <c r="C8" s="109" t="s">
        <v>256</v>
      </c>
      <c r="D8" s="109">
        <v>62.4</v>
      </c>
      <c r="E8" s="108" t="s">
        <v>285</v>
      </c>
      <c r="F8" s="110" t="s">
        <v>32</v>
      </c>
      <c r="G8" s="110" t="s">
        <v>264</v>
      </c>
      <c r="H8" s="111" t="s">
        <v>286</v>
      </c>
      <c r="I8" s="110" t="s">
        <v>280</v>
      </c>
      <c r="J8" s="110" t="s">
        <v>281</v>
      </c>
      <c r="K8" s="110"/>
      <c r="L8" s="110"/>
      <c r="M8" s="110"/>
      <c r="N8" s="110"/>
      <c r="O8" s="110"/>
      <c r="P8" s="110"/>
      <c r="Q8" s="110"/>
      <c r="R8" s="110"/>
      <c r="S8" s="110"/>
    </row>
    <row r="9">
      <c r="A9" s="108" t="s">
        <v>70</v>
      </c>
      <c r="B9" s="108" t="s">
        <v>287</v>
      </c>
      <c r="C9" s="109" t="s">
        <v>256</v>
      </c>
      <c r="D9" s="109">
        <v>54.0</v>
      </c>
      <c r="E9" s="108" t="s">
        <v>288</v>
      </c>
      <c r="F9" s="109" t="s">
        <v>25</v>
      </c>
      <c r="G9" s="109" t="s">
        <v>264</v>
      </c>
      <c r="H9" s="108" t="s">
        <v>289</v>
      </c>
      <c r="I9" s="109" t="s">
        <v>290</v>
      </c>
      <c r="J9" s="109" t="s">
        <v>291</v>
      </c>
      <c r="K9" s="110"/>
      <c r="L9" s="110"/>
      <c r="M9" s="110"/>
      <c r="N9" s="110"/>
      <c r="O9" s="110"/>
      <c r="P9" s="110"/>
      <c r="Q9" s="110"/>
      <c r="R9" s="110"/>
      <c r="S9" s="110"/>
    </row>
    <row r="10">
      <c r="A10" s="108" t="s">
        <v>66</v>
      </c>
      <c r="B10" s="108" t="s">
        <v>262</v>
      </c>
      <c r="C10" s="109" t="s">
        <v>256</v>
      </c>
      <c r="D10" s="109">
        <v>71.9</v>
      </c>
      <c r="E10" s="108" t="s">
        <v>292</v>
      </c>
      <c r="F10" s="110" t="s">
        <v>32</v>
      </c>
      <c r="G10" s="110" t="s">
        <v>264</v>
      </c>
      <c r="H10" s="111" t="s">
        <v>293</v>
      </c>
      <c r="I10" s="110" t="s">
        <v>284</v>
      </c>
      <c r="J10" s="110" t="s">
        <v>267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>
      <c r="A11" s="108" t="s">
        <v>108</v>
      </c>
      <c r="B11" s="108" t="s">
        <v>255</v>
      </c>
      <c r="C11" s="109" t="s">
        <v>256</v>
      </c>
      <c r="D11" s="109">
        <v>65.6</v>
      </c>
      <c r="E11" s="108" t="s">
        <v>294</v>
      </c>
      <c r="F11" s="110" t="s">
        <v>110</v>
      </c>
      <c r="G11" s="110" t="s">
        <v>258</v>
      </c>
      <c r="H11" s="111" t="s">
        <v>295</v>
      </c>
      <c r="I11" s="110" t="s">
        <v>296</v>
      </c>
      <c r="J11" s="110" t="s">
        <v>297</v>
      </c>
      <c r="K11" s="110"/>
      <c r="L11" s="110"/>
      <c r="M11" s="110"/>
      <c r="N11" s="110"/>
      <c r="O11" s="110"/>
      <c r="P11" s="110"/>
      <c r="Q11" s="110"/>
      <c r="R11" s="110"/>
      <c r="S11" s="110"/>
    </row>
    <row r="12">
      <c r="A12" s="108" t="s">
        <v>114</v>
      </c>
      <c r="B12" s="108" t="s">
        <v>298</v>
      </c>
      <c r="C12" s="109" t="s">
        <v>268</v>
      </c>
      <c r="D12" s="112">
        <v>33.9</v>
      </c>
      <c r="E12" s="108" t="s">
        <v>299</v>
      </c>
      <c r="F12" s="113" t="s">
        <v>32</v>
      </c>
      <c r="G12" s="108"/>
      <c r="H12" s="108"/>
      <c r="I12" s="108"/>
      <c r="J12" s="108"/>
      <c r="K12" s="110"/>
      <c r="L12" s="110"/>
      <c r="M12" s="110"/>
      <c r="N12" s="110"/>
      <c r="O12" s="110"/>
      <c r="P12" s="110"/>
      <c r="Q12" s="110"/>
      <c r="R12" s="110"/>
      <c r="S12" s="110"/>
    </row>
    <row r="13">
      <c r="A13" s="108" t="s">
        <v>23</v>
      </c>
      <c r="B13" s="108" t="s">
        <v>262</v>
      </c>
      <c r="C13" s="109" t="s">
        <v>268</v>
      </c>
      <c r="D13" s="109">
        <v>81.4</v>
      </c>
      <c r="E13" s="108" t="s">
        <v>300</v>
      </c>
      <c r="F13" s="110" t="s">
        <v>25</v>
      </c>
      <c r="G13" s="110" t="s">
        <v>264</v>
      </c>
      <c r="H13" s="111" t="s">
        <v>301</v>
      </c>
      <c r="I13" s="110" t="s">
        <v>302</v>
      </c>
      <c r="J13" s="110" t="s">
        <v>272</v>
      </c>
      <c r="K13" s="110"/>
      <c r="L13" s="110"/>
      <c r="M13" s="110"/>
      <c r="N13" s="110"/>
      <c r="O13" s="110"/>
      <c r="P13" s="110"/>
      <c r="Q13" s="110"/>
      <c r="R13" s="110"/>
      <c r="S13" s="110"/>
    </row>
    <row r="14">
      <c r="A14" s="108" t="s">
        <v>105</v>
      </c>
      <c r="B14" s="108" t="s">
        <v>273</v>
      </c>
      <c r="C14" s="109" t="s">
        <v>268</v>
      </c>
      <c r="D14" s="109">
        <v>83.30000000000001</v>
      </c>
      <c r="E14" s="108" t="s">
        <v>303</v>
      </c>
      <c r="F14" s="110" t="s">
        <v>25</v>
      </c>
      <c r="G14" s="110" t="s">
        <v>264</v>
      </c>
      <c r="H14" s="111" t="s">
        <v>304</v>
      </c>
      <c r="I14" s="110" t="s">
        <v>305</v>
      </c>
      <c r="J14" s="110" t="s">
        <v>306</v>
      </c>
      <c r="K14" s="110"/>
      <c r="L14" s="110"/>
      <c r="M14" s="110"/>
      <c r="N14" s="110"/>
      <c r="O14" s="110"/>
      <c r="P14" s="110"/>
      <c r="Q14" s="110"/>
      <c r="R14" s="110"/>
      <c r="S14" s="110"/>
    </row>
    <row r="15">
      <c r="A15" s="108" t="s">
        <v>307</v>
      </c>
      <c r="B15" s="108" t="s">
        <v>298</v>
      </c>
      <c r="C15" s="109" t="s">
        <v>268</v>
      </c>
      <c r="D15" s="109"/>
      <c r="E15" s="108" t="s">
        <v>308</v>
      </c>
      <c r="F15" s="113" t="s">
        <v>32</v>
      </c>
      <c r="G15" s="108"/>
      <c r="H15" s="108"/>
      <c r="I15" s="108"/>
      <c r="J15" s="108"/>
      <c r="K15" s="110"/>
      <c r="L15" s="110"/>
      <c r="M15" s="110"/>
      <c r="N15" s="110"/>
      <c r="O15" s="110"/>
      <c r="P15" s="110"/>
      <c r="Q15" s="110"/>
      <c r="R15" s="110"/>
      <c r="S15" s="110"/>
    </row>
    <row r="16">
      <c r="A16" s="108" t="s">
        <v>49</v>
      </c>
      <c r="B16" s="108" t="s">
        <v>262</v>
      </c>
      <c r="C16" s="109" t="s">
        <v>268</v>
      </c>
      <c r="D16" s="109">
        <v>75.9</v>
      </c>
      <c r="E16" s="108" t="s">
        <v>309</v>
      </c>
      <c r="F16" s="110" t="s">
        <v>25</v>
      </c>
      <c r="G16" s="110" t="s">
        <v>264</v>
      </c>
      <c r="H16" s="111" t="s">
        <v>310</v>
      </c>
      <c r="I16" s="110" t="s">
        <v>311</v>
      </c>
      <c r="J16" s="110" t="s">
        <v>272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>
      <c r="A17" s="108" t="s">
        <v>312</v>
      </c>
      <c r="B17" s="108"/>
      <c r="C17" s="109" t="s">
        <v>268</v>
      </c>
      <c r="D17" s="109">
        <v>43.2</v>
      </c>
      <c r="E17" s="108" t="s">
        <v>313</v>
      </c>
      <c r="F17" s="109" t="s">
        <v>32</v>
      </c>
      <c r="G17" s="109" t="s">
        <v>264</v>
      </c>
      <c r="H17" s="108" t="s">
        <v>314</v>
      </c>
      <c r="I17" s="109" t="s">
        <v>315</v>
      </c>
      <c r="J17" s="109" t="s">
        <v>316</v>
      </c>
      <c r="K17" s="113"/>
      <c r="L17" s="113"/>
      <c r="M17" s="113"/>
      <c r="N17" s="113"/>
      <c r="O17" s="113"/>
      <c r="P17" s="113"/>
      <c r="Q17" s="113"/>
      <c r="R17" s="113"/>
      <c r="S17" s="113"/>
    </row>
    <row r="18">
      <c r="A18" s="108" t="s">
        <v>45</v>
      </c>
      <c r="B18" s="108" t="s">
        <v>273</v>
      </c>
      <c r="C18" s="109" t="s">
        <v>268</v>
      </c>
      <c r="D18" s="109">
        <v>82.7</v>
      </c>
      <c r="E18" s="108" t="s">
        <v>317</v>
      </c>
      <c r="F18" s="110" t="s">
        <v>47</v>
      </c>
      <c r="G18" s="110" t="s">
        <v>258</v>
      </c>
      <c r="H18" s="111" t="s">
        <v>318</v>
      </c>
      <c r="I18" s="110" t="s">
        <v>319</v>
      </c>
      <c r="J18" s="110" t="s">
        <v>320</v>
      </c>
      <c r="K18" s="110"/>
      <c r="L18" s="110"/>
      <c r="M18" s="110"/>
      <c r="N18" s="110"/>
      <c r="O18" s="110"/>
      <c r="P18" s="110"/>
      <c r="Q18" s="110"/>
      <c r="R18" s="110"/>
      <c r="S18" s="110"/>
    </row>
    <row r="19">
      <c r="A19" s="108" t="s">
        <v>43</v>
      </c>
      <c r="B19" s="108" t="s">
        <v>262</v>
      </c>
      <c r="C19" s="109" t="s">
        <v>268</v>
      </c>
      <c r="D19" s="109" t="s">
        <v>321</v>
      </c>
      <c r="E19" s="108" t="s">
        <v>322</v>
      </c>
      <c r="F19" s="109" t="s">
        <v>32</v>
      </c>
      <c r="G19" s="109" t="s">
        <v>264</v>
      </c>
      <c r="H19" s="108" t="s">
        <v>323</v>
      </c>
      <c r="I19" s="109" t="s">
        <v>284</v>
      </c>
      <c r="J19" s="109" t="s">
        <v>267</v>
      </c>
      <c r="K19" s="110"/>
      <c r="L19" s="110"/>
      <c r="M19" s="110"/>
      <c r="N19" s="110"/>
      <c r="O19" s="110"/>
      <c r="P19" s="110"/>
      <c r="Q19" s="110"/>
      <c r="R19" s="110"/>
      <c r="S19" s="110"/>
    </row>
    <row r="20">
      <c r="A20" s="108" t="s">
        <v>224</v>
      </c>
      <c r="B20" s="108" t="s">
        <v>262</v>
      </c>
      <c r="C20" s="109" t="s">
        <v>256</v>
      </c>
      <c r="D20" s="109">
        <v>75.9</v>
      </c>
      <c r="E20" s="108" t="s">
        <v>324</v>
      </c>
      <c r="F20" s="110" t="s">
        <v>32</v>
      </c>
      <c r="G20" s="110" t="s">
        <v>264</v>
      </c>
      <c r="H20" s="111" t="s">
        <v>325</v>
      </c>
      <c r="I20" s="110" t="s">
        <v>326</v>
      </c>
      <c r="J20" s="110" t="s">
        <v>297</v>
      </c>
      <c r="K20" s="110"/>
      <c r="L20" s="110"/>
      <c r="M20" s="110"/>
      <c r="N20" s="110"/>
      <c r="O20" s="110"/>
      <c r="P20" s="110"/>
      <c r="Q20" s="110"/>
      <c r="R20" s="110"/>
      <c r="S20" s="110"/>
    </row>
    <row r="21">
      <c r="A21" s="108" t="s">
        <v>91</v>
      </c>
      <c r="B21" s="108" t="s">
        <v>262</v>
      </c>
      <c r="C21" s="109" t="s">
        <v>256</v>
      </c>
      <c r="D21" s="109">
        <v>72.0</v>
      </c>
      <c r="E21" s="108" t="s">
        <v>327</v>
      </c>
      <c r="F21" s="110" t="s">
        <v>47</v>
      </c>
      <c r="G21" s="110" t="s">
        <v>264</v>
      </c>
      <c r="H21" s="111" t="s">
        <v>328</v>
      </c>
      <c r="I21" s="110" t="s">
        <v>260</v>
      </c>
      <c r="J21" s="110" t="s">
        <v>261</v>
      </c>
      <c r="K21" s="110"/>
      <c r="L21" s="110"/>
      <c r="M21" s="110"/>
      <c r="N21" s="110"/>
      <c r="O21" s="110"/>
      <c r="P21" s="110"/>
      <c r="Q21" s="110"/>
      <c r="R21" s="110"/>
      <c r="S21" s="110"/>
    </row>
    <row r="22">
      <c r="A22" s="108" t="s">
        <v>82</v>
      </c>
      <c r="B22" s="108" t="s">
        <v>255</v>
      </c>
      <c r="C22" s="109" t="s">
        <v>256</v>
      </c>
      <c r="D22" s="109">
        <v>66.8</v>
      </c>
      <c r="E22" s="108" t="s">
        <v>329</v>
      </c>
      <c r="F22" s="110" t="s">
        <v>32</v>
      </c>
      <c r="G22" s="110" t="s">
        <v>264</v>
      </c>
      <c r="H22" s="111" t="s">
        <v>330</v>
      </c>
      <c r="I22" s="110" t="s">
        <v>331</v>
      </c>
      <c r="J22" s="110" t="s">
        <v>332</v>
      </c>
      <c r="K22" s="110"/>
      <c r="L22" s="110"/>
      <c r="M22" s="110"/>
      <c r="N22" s="110"/>
      <c r="O22" s="110"/>
      <c r="P22" s="110"/>
      <c r="Q22" s="110"/>
      <c r="R22" s="110"/>
      <c r="S22" s="110"/>
    </row>
    <row r="23">
      <c r="A23" s="108" t="s">
        <v>333</v>
      </c>
      <c r="B23" s="108" t="s">
        <v>262</v>
      </c>
      <c r="C23" s="109" t="s">
        <v>268</v>
      </c>
      <c r="D23" s="109">
        <v>71.8</v>
      </c>
      <c r="E23" s="108" t="s">
        <v>334</v>
      </c>
      <c r="F23" s="113" t="s">
        <v>32</v>
      </c>
      <c r="G23" s="113" t="s">
        <v>264</v>
      </c>
      <c r="H23" s="111" t="s">
        <v>335</v>
      </c>
      <c r="I23" s="113" t="s">
        <v>336</v>
      </c>
      <c r="J23" s="113" t="s">
        <v>267</v>
      </c>
      <c r="K23" s="113"/>
      <c r="L23" s="113"/>
      <c r="M23" s="113"/>
      <c r="N23" s="113"/>
      <c r="O23" s="113"/>
      <c r="P23" s="113"/>
      <c r="Q23" s="113"/>
      <c r="R23" s="113"/>
      <c r="S23" s="113"/>
    </row>
    <row r="24">
      <c r="A24" s="108" t="s">
        <v>73</v>
      </c>
      <c r="B24" s="108"/>
      <c r="C24" s="113" t="s">
        <v>268</v>
      </c>
      <c r="D24" s="113" t="s">
        <v>337</v>
      </c>
      <c r="E24" s="108" t="s">
        <v>338</v>
      </c>
      <c r="F24" s="110" t="s">
        <v>25</v>
      </c>
      <c r="G24" s="110" t="s">
        <v>264</v>
      </c>
      <c r="H24" s="111" t="s">
        <v>339</v>
      </c>
      <c r="I24" s="110" t="s">
        <v>340</v>
      </c>
      <c r="J24" s="110" t="s">
        <v>267</v>
      </c>
      <c r="K24" s="113"/>
      <c r="L24" s="110"/>
      <c r="M24" s="110"/>
      <c r="N24" s="110"/>
      <c r="O24" s="110"/>
      <c r="P24" s="110"/>
      <c r="Q24" s="110"/>
      <c r="R24" s="110"/>
      <c r="S24" s="110"/>
    </row>
    <row r="25">
      <c r="A25" s="108" t="s">
        <v>341</v>
      </c>
      <c r="B25" s="108" t="s">
        <v>273</v>
      </c>
      <c r="C25" s="109" t="s">
        <v>268</v>
      </c>
      <c r="D25" s="109">
        <v>115.30000000000001</v>
      </c>
      <c r="E25" s="108" t="s">
        <v>342</v>
      </c>
      <c r="F25" s="110" t="s">
        <v>25</v>
      </c>
      <c r="G25" s="110" t="s">
        <v>264</v>
      </c>
      <c r="H25" s="111" t="s">
        <v>283</v>
      </c>
      <c r="I25" s="110" t="s">
        <v>284</v>
      </c>
      <c r="J25" s="110" t="s">
        <v>267</v>
      </c>
      <c r="K25" s="110"/>
      <c r="L25" s="110"/>
      <c r="M25" s="110"/>
      <c r="N25" s="110"/>
      <c r="O25" s="110"/>
      <c r="P25" s="110"/>
      <c r="Q25" s="110"/>
      <c r="R25" s="110"/>
      <c r="S25" s="110"/>
    </row>
    <row r="26">
      <c r="A26" s="108" t="s">
        <v>343</v>
      </c>
      <c r="B26" s="108" t="s">
        <v>273</v>
      </c>
      <c r="C26" s="109" t="s">
        <v>268</v>
      </c>
      <c r="D26" s="109">
        <v>88.10000000000001</v>
      </c>
      <c r="E26" s="108" t="s">
        <v>344</v>
      </c>
      <c r="F26" s="113" t="s">
        <v>25</v>
      </c>
      <c r="G26" s="113" t="s">
        <v>258</v>
      </c>
      <c r="H26" s="111" t="s">
        <v>345</v>
      </c>
      <c r="I26" s="113" t="s">
        <v>346</v>
      </c>
      <c r="J26" s="113" t="s">
        <v>320</v>
      </c>
      <c r="K26" s="113"/>
      <c r="L26" s="113"/>
      <c r="M26" s="113"/>
      <c r="N26" s="113"/>
      <c r="O26" s="113"/>
      <c r="P26" s="113"/>
      <c r="Q26" s="113"/>
      <c r="R26" s="113"/>
      <c r="S26" s="113"/>
    </row>
    <row r="27">
      <c r="A27" s="108" t="s">
        <v>98</v>
      </c>
      <c r="B27" s="108" t="s">
        <v>255</v>
      </c>
      <c r="C27" s="109" t="s">
        <v>256</v>
      </c>
      <c r="D27" s="109">
        <v>67.1</v>
      </c>
      <c r="E27" s="108" t="s">
        <v>347</v>
      </c>
      <c r="F27" s="110" t="s">
        <v>32</v>
      </c>
      <c r="G27" s="110" t="s">
        <v>264</v>
      </c>
      <c r="H27" s="111" t="s">
        <v>286</v>
      </c>
      <c r="I27" s="110" t="s">
        <v>280</v>
      </c>
      <c r="J27" s="110" t="s">
        <v>281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>
      <c r="A28" s="108" t="s">
        <v>348</v>
      </c>
      <c r="B28" s="108" t="s">
        <v>255</v>
      </c>
      <c r="C28" s="109" t="s">
        <v>256</v>
      </c>
      <c r="D28" s="109">
        <v>60.1</v>
      </c>
      <c r="E28" s="108" t="s">
        <v>349</v>
      </c>
      <c r="F28" s="113" t="s">
        <v>32</v>
      </c>
      <c r="G28" s="113" t="s">
        <v>264</v>
      </c>
      <c r="H28" s="111" t="s">
        <v>335</v>
      </c>
      <c r="I28" s="113" t="s">
        <v>336</v>
      </c>
      <c r="J28" s="113" t="s">
        <v>267</v>
      </c>
      <c r="K28" s="113"/>
      <c r="L28" s="113"/>
      <c r="M28" s="113"/>
      <c r="N28" s="113"/>
      <c r="O28" s="113"/>
      <c r="P28" s="113"/>
      <c r="Q28" s="113"/>
      <c r="R28" s="113"/>
      <c r="S28" s="113"/>
    </row>
    <row r="29">
      <c r="A29" s="108" t="s">
        <v>112</v>
      </c>
      <c r="B29" s="108" t="s">
        <v>262</v>
      </c>
      <c r="C29" s="109" t="s">
        <v>268</v>
      </c>
      <c r="D29" s="109">
        <v>77.8</v>
      </c>
      <c r="E29" s="108" t="s">
        <v>350</v>
      </c>
      <c r="F29" s="110" t="s">
        <v>47</v>
      </c>
      <c r="G29" s="110" t="s">
        <v>264</v>
      </c>
      <c r="H29" s="111" t="s">
        <v>351</v>
      </c>
      <c r="I29" s="110" t="s">
        <v>260</v>
      </c>
      <c r="J29" s="110" t="s">
        <v>261</v>
      </c>
      <c r="K29" s="110"/>
      <c r="L29" s="110"/>
      <c r="M29" s="110"/>
      <c r="N29" s="110"/>
      <c r="O29" s="110"/>
      <c r="P29" s="110"/>
      <c r="Q29" s="110"/>
      <c r="R29" s="110"/>
      <c r="S29" s="110"/>
    </row>
    <row r="30">
      <c r="A30" s="108" t="s">
        <v>89</v>
      </c>
      <c r="B30" s="108" t="s">
        <v>262</v>
      </c>
      <c r="C30" s="109" t="s">
        <v>268</v>
      </c>
      <c r="D30" s="109">
        <v>78.2</v>
      </c>
      <c r="E30" s="108" t="s">
        <v>352</v>
      </c>
      <c r="F30" s="110" t="s">
        <v>32</v>
      </c>
      <c r="G30" s="110" t="s">
        <v>264</v>
      </c>
      <c r="H30" s="111" t="s">
        <v>353</v>
      </c>
      <c r="I30" s="110" t="s">
        <v>284</v>
      </c>
      <c r="J30" s="110" t="s">
        <v>267</v>
      </c>
      <c r="K30" s="110"/>
      <c r="L30" s="110"/>
      <c r="M30" s="110"/>
      <c r="N30" s="110"/>
      <c r="O30" s="110"/>
      <c r="P30" s="110"/>
      <c r="Q30" s="110"/>
      <c r="R30" s="110"/>
      <c r="S30" s="110"/>
    </row>
    <row r="31">
      <c r="A31" s="108" t="s">
        <v>85</v>
      </c>
      <c r="B31" s="108" t="s">
        <v>287</v>
      </c>
      <c r="C31" s="109" t="s">
        <v>268</v>
      </c>
      <c r="D31" s="109">
        <v>55.0</v>
      </c>
      <c r="E31" s="108" t="s">
        <v>354</v>
      </c>
      <c r="F31" s="109" t="s">
        <v>87</v>
      </c>
      <c r="G31" s="109" t="s">
        <v>258</v>
      </c>
      <c r="H31" s="108" t="s">
        <v>355</v>
      </c>
      <c r="I31" s="109" t="s">
        <v>356</v>
      </c>
      <c r="J31" s="109" t="s">
        <v>357</v>
      </c>
      <c r="K31" s="110"/>
      <c r="L31" s="110"/>
      <c r="M31" s="110"/>
      <c r="N31" s="110"/>
      <c r="O31" s="110"/>
      <c r="P31" s="110"/>
      <c r="Q31" s="110"/>
      <c r="R31" s="110"/>
      <c r="S31" s="110"/>
    </row>
    <row r="32">
      <c r="A32" s="108" t="s">
        <v>358</v>
      </c>
      <c r="B32" s="108" t="s">
        <v>287</v>
      </c>
      <c r="C32" s="109" t="s">
        <v>256</v>
      </c>
      <c r="D32" s="109">
        <v>51.3</v>
      </c>
      <c r="E32" s="108" t="s">
        <v>359</v>
      </c>
      <c r="F32" s="109" t="s">
        <v>25</v>
      </c>
      <c r="G32" s="109" t="s">
        <v>264</v>
      </c>
      <c r="H32" s="108" t="s">
        <v>360</v>
      </c>
      <c r="I32" s="109" t="s">
        <v>361</v>
      </c>
      <c r="J32" s="109" t="s">
        <v>362</v>
      </c>
      <c r="K32" s="110"/>
      <c r="L32" s="110"/>
      <c r="M32" s="110"/>
      <c r="N32" s="110"/>
      <c r="O32" s="110"/>
      <c r="P32" s="110"/>
      <c r="Q32" s="110"/>
      <c r="R32" s="110"/>
      <c r="S32" s="110"/>
    </row>
    <row r="33">
      <c r="A33" s="108" t="s">
        <v>79</v>
      </c>
      <c r="B33" s="108" t="s">
        <v>255</v>
      </c>
      <c r="C33" s="109" t="s">
        <v>268</v>
      </c>
      <c r="D33" s="109">
        <v>63.699999999999996</v>
      </c>
      <c r="E33" s="108" t="s">
        <v>363</v>
      </c>
      <c r="F33" s="109" t="s">
        <v>47</v>
      </c>
      <c r="G33" s="109" t="s">
        <v>258</v>
      </c>
      <c r="H33" s="108" t="s">
        <v>364</v>
      </c>
      <c r="I33" s="109" t="s">
        <v>365</v>
      </c>
      <c r="J33" s="109" t="s">
        <v>366</v>
      </c>
      <c r="K33" s="110"/>
      <c r="L33" s="110"/>
      <c r="M33" s="110"/>
      <c r="N33" s="110"/>
      <c r="O33" s="110"/>
      <c r="P33" s="110"/>
      <c r="Q33" s="110"/>
      <c r="R33" s="110"/>
      <c r="S33" s="110"/>
    </row>
    <row r="34">
      <c r="A34" s="108" t="s">
        <v>367</v>
      </c>
      <c r="B34" s="108" t="s">
        <v>262</v>
      </c>
      <c r="C34" s="109" t="s">
        <v>268</v>
      </c>
      <c r="D34" s="109">
        <v>72.1</v>
      </c>
      <c r="E34" s="108" t="s">
        <v>368</v>
      </c>
      <c r="F34" s="110" t="s">
        <v>32</v>
      </c>
      <c r="G34" s="110" t="s">
        <v>258</v>
      </c>
      <c r="H34" s="111" t="s">
        <v>369</v>
      </c>
      <c r="I34" s="110" t="s">
        <v>370</v>
      </c>
      <c r="J34" s="110" t="s">
        <v>261</v>
      </c>
      <c r="K34" s="113"/>
      <c r="L34" s="113"/>
      <c r="M34" s="113"/>
      <c r="N34" s="113"/>
      <c r="O34" s="113"/>
      <c r="P34" s="113"/>
      <c r="Q34" s="113"/>
      <c r="R34" s="113"/>
      <c r="S34" s="113"/>
    </row>
    <row r="35">
      <c r="A35" s="108" t="s">
        <v>76</v>
      </c>
      <c r="B35" s="108" t="s">
        <v>255</v>
      </c>
      <c r="C35" s="109" t="s">
        <v>256</v>
      </c>
      <c r="D35" s="109">
        <v>64.2</v>
      </c>
      <c r="E35" s="108" t="s">
        <v>371</v>
      </c>
      <c r="F35" s="110" t="s">
        <v>32</v>
      </c>
      <c r="G35" s="110" t="s">
        <v>264</v>
      </c>
      <c r="H35" s="111" t="s">
        <v>372</v>
      </c>
      <c r="I35" s="110" t="s">
        <v>336</v>
      </c>
      <c r="J35" s="110" t="s">
        <v>267</v>
      </c>
      <c r="K35" s="108"/>
      <c r="L35" s="108"/>
      <c r="M35" s="108"/>
      <c r="N35" s="108"/>
      <c r="O35" s="108"/>
      <c r="P35" s="108"/>
      <c r="Q35" s="108"/>
      <c r="R35" s="108"/>
      <c r="S35" s="108"/>
    </row>
    <row r="36">
      <c r="A36" s="108" t="s">
        <v>52</v>
      </c>
      <c r="B36" s="108" t="s">
        <v>262</v>
      </c>
      <c r="C36" s="109" t="s">
        <v>256</v>
      </c>
      <c r="D36" s="109">
        <v>74.2</v>
      </c>
      <c r="E36" s="108" t="s">
        <v>373</v>
      </c>
      <c r="F36" s="110" t="s">
        <v>47</v>
      </c>
      <c r="G36" s="110" t="s">
        <v>258</v>
      </c>
      <c r="H36" s="111" t="s">
        <v>374</v>
      </c>
      <c r="I36" s="110" t="s">
        <v>375</v>
      </c>
      <c r="J36" s="110" t="s">
        <v>320</v>
      </c>
      <c r="K36" s="108"/>
      <c r="L36" s="108"/>
      <c r="M36" s="108"/>
      <c r="N36" s="108"/>
      <c r="O36" s="108"/>
      <c r="P36" s="108"/>
      <c r="Q36" s="108"/>
      <c r="R36" s="108"/>
      <c r="S36" s="108"/>
    </row>
    <row r="37">
      <c r="A37" s="114" t="s">
        <v>55</v>
      </c>
      <c r="B37" s="108" t="s">
        <v>262</v>
      </c>
      <c r="C37" s="113" t="s">
        <v>256</v>
      </c>
      <c r="D37" s="109">
        <v>71.0</v>
      </c>
      <c r="E37" s="108" t="s">
        <v>376</v>
      </c>
      <c r="F37" s="110" t="s">
        <v>32</v>
      </c>
      <c r="G37" s="110" t="s">
        <v>264</v>
      </c>
      <c r="H37" s="111" t="s">
        <v>377</v>
      </c>
      <c r="I37" s="110" t="s">
        <v>284</v>
      </c>
      <c r="J37" s="110" t="s">
        <v>267</v>
      </c>
      <c r="K37" s="113"/>
      <c r="L37" s="108"/>
      <c r="M37" s="108"/>
      <c r="N37" s="108"/>
      <c r="O37" s="108"/>
      <c r="P37" s="108"/>
      <c r="Q37" s="108"/>
      <c r="R37" s="108"/>
      <c r="S37" s="108"/>
    </row>
    <row r="38">
      <c r="A38" s="108" t="s">
        <v>67</v>
      </c>
      <c r="B38" s="108" t="s">
        <v>262</v>
      </c>
      <c r="C38" s="109" t="s">
        <v>256</v>
      </c>
      <c r="D38" s="109">
        <v>77.7</v>
      </c>
      <c r="E38" s="108" t="s">
        <v>378</v>
      </c>
      <c r="F38" s="110" t="s">
        <v>25</v>
      </c>
      <c r="G38" s="110" t="s">
        <v>264</v>
      </c>
      <c r="H38" s="111" t="s">
        <v>379</v>
      </c>
      <c r="I38" s="110" t="s">
        <v>280</v>
      </c>
      <c r="J38" s="110" t="s">
        <v>281</v>
      </c>
      <c r="K38" s="108"/>
      <c r="L38" s="108"/>
      <c r="M38" s="108"/>
      <c r="N38" s="108"/>
      <c r="O38" s="108"/>
      <c r="P38" s="108"/>
      <c r="Q38" s="108"/>
      <c r="R38" s="108"/>
      <c r="S38" s="108"/>
    </row>
    <row r="39">
      <c r="A39" s="108" t="s">
        <v>64</v>
      </c>
      <c r="B39" s="108" t="s">
        <v>273</v>
      </c>
      <c r="C39" s="109" t="s">
        <v>256</v>
      </c>
      <c r="D39" s="109">
        <v>91.6</v>
      </c>
      <c r="E39" s="108" t="s">
        <v>380</v>
      </c>
      <c r="F39" s="110" t="s">
        <v>32</v>
      </c>
      <c r="G39" s="110" t="s">
        <v>264</v>
      </c>
      <c r="H39" s="111" t="s">
        <v>381</v>
      </c>
      <c r="I39" s="110" t="s">
        <v>284</v>
      </c>
      <c r="J39" s="110" t="s">
        <v>267</v>
      </c>
      <c r="K39" s="108"/>
      <c r="L39" s="108"/>
      <c r="M39" s="108"/>
      <c r="N39" s="108"/>
      <c r="O39" s="108"/>
      <c r="P39" s="108"/>
      <c r="Q39" s="108"/>
      <c r="R39" s="108"/>
      <c r="S39" s="108"/>
    </row>
    <row r="40">
      <c r="A40" s="108" t="s">
        <v>30</v>
      </c>
      <c r="B40" s="108" t="s">
        <v>262</v>
      </c>
      <c r="C40" s="109" t="s">
        <v>256</v>
      </c>
      <c r="D40" s="109">
        <v>79.7</v>
      </c>
      <c r="E40" s="108" t="s">
        <v>382</v>
      </c>
      <c r="F40" s="110" t="s">
        <v>32</v>
      </c>
      <c r="G40" s="110" t="s">
        <v>264</v>
      </c>
      <c r="H40" s="111" t="s">
        <v>383</v>
      </c>
      <c r="I40" s="110" t="s">
        <v>384</v>
      </c>
      <c r="J40" s="110" t="s">
        <v>385</v>
      </c>
      <c r="K40" s="108"/>
      <c r="L40" s="108"/>
      <c r="M40" s="108"/>
      <c r="N40" s="108"/>
      <c r="O40" s="108"/>
      <c r="P40" s="108"/>
      <c r="Q40" s="108"/>
      <c r="R40" s="108"/>
      <c r="S40" s="108"/>
    </row>
    <row r="41">
      <c r="A41" s="108" t="s">
        <v>93</v>
      </c>
      <c r="B41" s="108" t="s">
        <v>262</v>
      </c>
      <c r="C41" s="109" t="s">
        <v>256</v>
      </c>
      <c r="D41" s="109">
        <v>72.5</v>
      </c>
      <c r="E41" s="108" t="s">
        <v>386</v>
      </c>
      <c r="F41" s="110" t="s">
        <v>25</v>
      </c>
      <c r="G41" s="110" t="s">
        <v>264</v>
      </c>
      <c r="H41" s="111" t="s">
        <v>387</v>
      </c>
      <c r="I41" s="110" t="s">
        <v>284</v>
      </c>
      <c r="J41" s="110" t="s">
        <v>267</v>
      </c>
      <c r="K41" s="108"/>
      <c r="L41" s="108"/>
      <c r="M41" s="108"/>
      <c r="N41" s="108"/>
      <c r="O41" s="108"/>
      <c r="P41" s="108"/>
      <c r="Q41" s="108"/>
      <c r="R41" s="108"/>
      <c r="S41" s="108"/>
    </row>
    <row r="42">
      <c r="A42" s="108" t="s">
        <v>388</v>
      </c>
      <c r="B42" s="108" t="s">
        <v>262</v>
      </c>
      <c r="C42" s="109" t="s">
        <v>268</v>
      </c>
      <c r="D42" s="109">
        <v>70.7</v>
      </c>
      <c r="E42" s="108" t="s">
        <v>389</v>
      </c>
      <c r="F42" s="110" t="s">
        <v>47</v>
      </c>
      <c r="G42" s="110" t="s">
        <v>258</v>
      </c>
      <c r="H42" s="111" t="s">
        <v>369</v>
      </c>
      <c r="I42" s="110" t="s">
        <v>370</v>
      </c>
      <c r="J42" s="110" t="s">
        <v>261</v>
      </c>
      <c r="K42" s="108"/>
      <c r="L42" s="108"/>
      <c r="M42" s="108"/>
      <c r="N42" s="108"/>
      <c r="O42" s="108"/>
      <c r="P42" s="108"/>
      <c r="Q42" s="108"/>
      <c r="R42" s="108"/>
      <c r="S42" s="108"/>
    </row>
    <row r="43">
      <c r="A43" s="108" t="s">
        <v>117</v>
      </c>
      <c r="B43" s="108" t="s">
        <v>262</v>
      </c>
      <c r="C43" s="109" t="s">
        <v>268</v>
      </c>
      <c r="D43" s="109">
        <v>72.4</v>
      </c>
      <c r="E43" s="108" t="s">
        <v>390</v>
      </c>
      <c r="F43" s="110" t="s">
        <v>59</v>
      </c>
      <c r="G43" s="110" t="s">
        <v>264</v>
      </c>
      <c r="H43" s="111" t="s">
        <v>286</v>
      </c>
      <c r="I43" s="110" t="s">
        <v>280</v>
      </c>
      <c r="J43" s="110" t="s">
        <v>281</v>
      </c>
      <c r="K43" s="108"/>
      <c r="L43" s="108"/>
      <c r="M43" s="108"/>
      <c r="N43" s="108"/>
      <c r="O43" s="108"/>
      <c r="P43" s="108"/>
      <c r="Q43" s="108"/>
      <c r="R43" s="108"/>
      <c r="S43" s="108"/>
    </row>
    <row r="44">
      <c r="A44" s="108" t="s">
        <v>391</v>
      </c>
      <c r="B44" s="108" t="s">
        <v>262</v>
      </c>
      <c r="C44" s="109" t="s">
        <v>256</v>
      </c>
      <c r="D44" s="109">
        <v>81.5</v>
      </c>
      <c r="E44" s="108" t="s">
        <v>392</v>
      </c>
      <c r="F44" s="113" t="s">
        <v>25</v>
      </c>
      <c r="G44" s="113" t="s">
        <v>264</v>
      </c>
      <c r="H44" s="111" t="s">
        <v>393</v>
      </c>
      <c r="I44" s="113" t="s">
        <v>302</v>
      </c>
      <c r="J44" s="113" t="s">
        <v>272</v>
      </c>
      <c r="K44" s="108"/>
      <c r="L44" s="108"/>
      <c r="M44" s="108"/>
      <c r="N44" s="108"/>
      <c r="O44" s="108"/>
      <c r="P44" s="108"/>
      <c r="Q44" s="108"/>
      <c r="R44" s="108"/>
      <c r="S44" s="108"/>
    </row>
    <row r="45">
      <c r="A45" s="108" t="s">
        <v>394</v>
      </c>
      <c r="B45" s="108" t="s">
        <v>262</v>
      </c>
      <c r="C45" s="109" t="s">
        <v>268</v>
      </c>
      <c r="D45" s="109">
        <v>70.1</v>
      </c>
      <c r="E45" s="108" t="s">
        <v>395</v>
      </c>
      <c r="F45" s="110" t="s">
        <v>32</v>
      </c>
      <c r="G45" s="110" t="s">
        <v>264</v>
      </c>
      <c r="H45" s="111" t="s">
        <v>293</v>
      </c>
      <c r="I45" s="110" t="s">
        <v>284</v>
      </c>
      <c r="J45" s="110" t="s">
        <v>267</v>
      </c>
      <c r="K45" s="113"/>
      <c r="L45" s="113"/>
      <c r="M45" s="113"/>
      <c r="N45" s="113"/>
      <c r="O45" s="113"/>
      <c r="P45" s="113"/>
      <c r="Q45" s="113"/>
      <c r="R45" s="113"/>
      <c r="S45" s="113"/>
    </row>
    <row r="46">
      <c r="A46" s="108" t="s">
        <v>61</v>
      </c>
      <c r="B46" s="108" t="s">
        <v>262</v>
      </c>
      <c r="C46" s="109" t="s">
        <v>256</v>
      </c>
      <c r="D46" s="109">
        <v>72.4</v>
      </c>
      <c r="E46" s="108" t="s">
        <v>396</v>
      </c>
      <c r="F46" s="110" t="s">
        <v>32</v>
      </c>
      <c r="G46" s="110" t="s">
        <v>264</v>
      </c>
      <c r="H46" s="111" t="s">
        <v>397</v>
      </c>
      <c r="I46" s="110" t="s">
        <v>398</v>
      </c>
      <c r="J46" s="110" t="s">
        <v>399</v>
      </c>
      <c r="K46" s="108"/>
      <c r="L46" s="108"/>
      <c r="M46" s="108"/>
      <c r="N46" s="108"/>
      <c r="O46" s="108"/>
      <c r="P46" s="108"/>
      <c r="Q46" s="108"/>
      <c r="R46" s="108"/>
      <c r="S46" s="108"/>
    </row>
    <row r="47">
      <c r="A47" s="108" t="s">
        <v>400</v>
      </c>
      <c r="B47" s="108" t="s">
        <v>255</v>
      </c>
      <c r="C47" s="109" t="s">
        <v>256</v>
      </c>
      <c r="D47" s="109">
        <v>63.800000000000004</v>
      </c>
      <c r="E47" s="108" t="s">
        <v>401</v>
      </c>
      <c r="F47" s="110" t="s">
        <v>87</v>
      </c>
      <c r="G47" s="110" t="s">
        <v>258</v>
      </c>
      <c r="H47" s="111" t="s">
        <v>402</v>
      </c>
      <c r="I47" s="110" t="s">
        <v>384</v>
      </c>
      <c r="J47" s="110" t="s">
        <v>385</v>
      </c>
      <c r="K47" s="108"/>
      <c r="L47" s="108"/>
      <c r="M47" s="108"/>
      <c r="N47" s="108"/>
      <c r="O47" s="108"/>
      <c r="P47" s="108"/>
      <c r="Q47" s="108"/>
      <c r="R47" s="108"/>
      <c r="S47" s="108"/>
    </row>
    <row r="48">
      <c r="A48" s="108" t="s">
        <v>403</v>
      </c>
      <c r="B48" s="108" t="s">
        <v>262</v>
      </c>
      <c r="C48" s="109" t="s">
        <v>268</v>
      </c>
      <c r="D48" s="109">
        <v>77.0</v>
      </c>
      <c r="E48" s="108" t="s">
        <v>404</v>
      </c>
      <c r="F48" s="110" t="s">
        <v>32</v>
      </c>
      <c r="G48" s="110" t="s">
        <v>264</v>
      </c>
      <c r="H48" s="111" t="s">
        <v>405</v>
      </c>
      <c r="I48" s="110" t="s">
        <v>280</v>
      </c>
      <c r="J48" s="110" t="s">
        <v>281</v>
      </c>
      <c r="K48" s="108"/>
      <c r="L48" s="108"/>
      <c r="M48" s="108"/>
      <c r="N48" s="108"/>
      <c r="O48" s="108"/>
      <c r="P48" s="108"/>
      <c r="Q48" s="108"/>
      <c r="R48" s="108"/>
      <c r="S48" s="108"/>
    </row>
    <row r="49">
      <c r="A49" s="108" t="s">
        <v>406</v>
      </c>
      <c r="B49" s="108" t="s">
        <v>255</v>
      </c>
      <c r="C49" s="109" t="s">
        <v>256</v>
      </c>
      <c r="D49" s="109">
        <v>64.5</v>
      </c>
      <c r="E49" s="108" t="s">
        <v>407</v>
      </c>
      <c r="F49" s="110" t="s">
        <v>25</v>
      </c>
      <c r="G49" s="110" t="s">
        <v>264</v>
      </c>
      <c r="H49" s="111" t="s">
        <v>408</v>
      </c>
      <c r="I49" s="110" t="s">
        <v>260</v>
      </c>
      <c r="J49" s="110" t="s">
        <v>261</v>
      </c>
      <c r="K49" s="108"/>
      <c r="L49" s="108"/>
      <c r="M49" s="108"/>
      <c r="N49" s="108"/>
      <c r="O49" s="108"/>
      <c r="P49" s="108"/>
      <c r="Q49" s="108"/>
      <c r="R49" s="108"/>
      <c r="S49" s="108"/>
    </row>
    <row r="50">
      <c r="A50" s="108" t="s">
        <v>57</v>
      </c>
      <c r="B50" s="108" t="s">
        <v>255</v>
      </c>
      <c r="C50" s="109" t="s">
        <v>268</v>
      </c>
      <c r="D50" s="109">
        <v>62.5</v>
      </c>
      <c r="E50" s="108" t="s">
        <v>409</v>
      </c>
      <c r="F50" s="109" t="s">
        <v>59</v>
      </c>
      <c r="G50" s="109" t="s">
        <v>258</v>
      </c>
      <c r="H50" s="108" t="s">
        <v>410</v>
      </c>
      <c r="I50" s="109" t="s">
        <v>411</v>
      </c>
      <c r="J50" s="109" t="s">
        <v>412</v>
      </c>
      <c r="K50" s="108"/>
      <c r="L50" s="108"/>
      <c r="M50" s="108"/>
      <c r="N50" s="108"/>
      <c r="O50" s="108"/>
      <c r="P50" s="108"/>
      <c r="Q50" s="108"/>
      <c r="R50" s="108"/>
      <c r="S50" s="108"/>
    </row>
    <row r="51">
      <c r="A51" s="108" t="s">
        <v>103</v>
      </c>
      <c r="B51" s="108" t="s">
        <v>262</v>
      </c>
      <c r="C51" s="109" t="s">
        <v>256</v>
      </c>
      <c r="D51" s="109">
        <v>74.7</v>
      </c>
      <c r="E51" s="108" t="s">
        <v>413</v>
      </c>
      <c r="F51" s="110" t="s">
        <v>25</v>
      </c>
      <c r="G51" s="110" t="s">
        <v>264</v>
      </c>
      <c r="H51" s="111" t="s">
        <v>414</v>
      </c>
      <c r="I51" s="110" t="s">
        <v>340</v>
      </c>
      <c r="J51" s="110" t="s">
        <v>267</v>
      </c>
      <c r="K51" s="108"/>
      <c r="L51" s="108"/>
      <c r="M51" s="108"/>
      <c r="N51" s="108"/>
      <c r="O51" s="108"/>
      <c r="P51" s="108"/>
      <c r="Q51" s="108"/>
      <c r="R51" s="108"/>
      <c r="S51" s="108"/>
    </row>
    <row r="52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</row>
    <row r="53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</row>
    <row r="54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</row>
    <row r="5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</row>
    <row r="56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</row>
    <row r="57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</row>
    <row r="58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</row>
    <row r="59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</row>
    <row r="60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</row>
    <row r="61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</row>
    <row r="62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</row>
    <row r="63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</row>
    <row r="64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</row>
    <row r="6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</row>
    <row r="66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</row>
    <row r="67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</row>
    <row r="68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</row>
    <row r="69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</row>
    <row r="70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</row>
    <row r="7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</row>
    <row r="72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</row>
    <row r="73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</row>
    <row r="74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</row>
    <row r="7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</row>
    <row r="76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</row>
    <row r="77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</row>
    <row r="78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</row>
    <row r="79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</row>
    <row r="80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</row>
    <row r="81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</row>
    <row r="82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</row>
    <row r="83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</row>
    <row r="84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</row>
    <row r="8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</row>
    <row r="86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</row>
    <row r="87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</row>
    <row r="88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</row>
    <row r="89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</row>
    <row r="90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</row>
    <row r="91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</row>
    <row r="92">
      <c r="A92" s="115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</row>
    <row r="93">
      <c r="A93" s="115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</row>
    <row r="94">
      <c r="A94" s="115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</row>
    <row r="95">
      <c r="A95" s="115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</row>
    <row r="96">
      <c r="A96" s="115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</row>
    <row r="97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</row>
    <row r="98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</row>
    <row r="99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</row>
    <row r="100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</row>
    <row r="101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</row>
    <row r="102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</row>
    <row r="103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</row>
    <row r="104">
      <c r="A104" s="115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</row>
    <row r="105">
      <c r="A105" s="115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</row>
    <row r="106">
      <c r="A106" s="115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</row>
    <row r="107">
      <c r="A107" s="115"/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</row>
    <row r="108">
      <c r="A108" s="115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</row>
    <row r="109">
      <c r="A109" s="115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</row>
    <row r="110">
      <c r="A110" s="115"/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</row>
    <row r="111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</row>
    <row r="112">
      <c r="A112" s="115"/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</row>
    <row r="113">
      <c r="A113" s="11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</row>
    <row r="114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</row>
    <row r="115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</row>
    <row r="116">
      <c r="A116" s="115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</row>
    <row r="117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</row>
    <row r="118">
      <c r="A118" s="115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</row>
    <row r="119">
      <c r="A119" s="115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</row>
    <row r="120">
      <c r="A120" s="115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</row>
    <row r="121">
      <c r="A121" s="115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</row>
    <row r="122">
      <c r="A122" s="115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</row>
    <row r="123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</row>
    <row r="124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</row>
    <row r="125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</row>
    <row r="126">
      <c r="A126" s="115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</row>
    <row r="127">
      <c r="A127" s="115"/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</row>
    <row r="128">
      <c r="A128" s="115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</row>
    <row r="129">
      <c r="A129" s="115"/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</row>
    <row r="130">
      <c r="A130" s="115"/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</row>
    <row r="131">
      <c r="A131" s="115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</row>
    <row r="132">
      <c r="A132" s="115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</row>
    <row r="133">
      <c r="A133" s="115"/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</row>
    <row r="134">
      <c r="A134" s="115"/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</row>
    <row r="135">
      <c r="A135" s="115"/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</row>
    <row r="136">
      <c r="A136" s="115"/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</row>
    <row r="137">
      <c r="A137" s="115"/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</row>
    <row r="138">
      <c r="A138" s="115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</row>
    <row r="139">
      <c r="A139" s="115"/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</row>
    <row r="140">
      <c r="A140" s="115"/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</row>
    <row r="141">
      <c r="A141" s="115"/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</row>
    <row r="142">
      <c r="A142" s="115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</row>
    <row r="143">
      <c r="A143" s="115"/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</row>
    <row r="144">
      <c r="A144" s="115"/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</row>
    <row r="145">
      <c r="A145" s="115"/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</row>
    <row r="146">
      <c r="A146" s="115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</row>
    <row r="147">
      <c r="A147" s="115"/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</row>
    <row r="148">
      <c r="A148" s="115"/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</row>
    <row r="149">
      <c r="A149" s="115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</row>
    <row r="150">
      <c r="A150" s="115"/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</row>
    <row r="151">
      <c r="A151" s="115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</row>
    <row r="152">
      <c r="A152" s="115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</row>
    <row r="153">
      <c r="A153" s="115"/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</row>
    <row r="154">
      <c r="A154" s="115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</row>
    <row r="155">
      <c r="A155" s="115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</row>
    <row r="156">
      <c r="A156" s="115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</row>
    <row r="157">
      <c r="A157" s="115"/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</row>
    <row r="158">
      <c r="A158" s="115"/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</row>
    <row r="159">
      <c r="A159" s="115"/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</row>
    <row r="160">
      <c r="A160" s="115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</row>
    <row r="161">
      <c r="A161" s="115"/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</row>
    <row r="162">
      <c r="A162" s="115"/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</row>
    <row r="163">
      <c r="A163" s="115"/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</row>
    <row r="164">
      <c r="A164" s="115"/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</row>
    <row r="165">
      <c r="A165" s="115"/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</row>
    <row r="166">
      <c r="A166" s="115"/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</row>
    <row r="167">
      <c r="A167" s="115"/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</row>
    <row r="168">
      <c r="A168" s="115"/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</row>
    <row r="169">
      <c r="A169" s="11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</row>
    <row r="170">
      <c r="A170" s="115"/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</row>
    <row r="171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</row>
    <row r="172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</row>
    <row r="173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</row>
    <row r="174">
      <c r="A174" s="115"/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</row>
    <row r="175">
      <c r="A175" s="115"/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</row>
    <row r="176">
      <c r="A176" s="115"/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</row>
    <row r="177">
      <c r="A177" s="115"/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</row>
    <row r="178">
      <c r="A178" s="115"/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</row>
    <row r="179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</row>
    <row r="180">
      <c r="A180" s="115"/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</row>
    <row r="181">
      <c r="A181" s="115"/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</row>
    <row r="182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</row>
    <row r="183">
      <c r="A183" s="115"/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</row>
    <row r="184">
      <c r="A184" s="115"/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</row>
    <row r="185">
      <c r="A185" s="115"/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</row>
    <row r="186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</row>
    <row r="187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</row>
    <row r="188">
      <c r="A188" s="115"/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</row>
    <row r="189">
      <c r="A189" s="115"/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</row>
    <row r="190">
      <c r="A190" s="115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</row>
    <row r="191">
      <c r="A191" s="115"/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</row>
    <row r="192">
      <c r="A192" s="115"/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</row>
    <row r="193">
      <c r="A193" s="115"/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</row>
    <row r="194">
      <c r="A194" s="115"/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</row>
    <row r="195">
      <c r="A195" s="115"/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</row>
    <row r="196">
      <c r="A196" s="115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</row>
    <row r="197">
      <c r="A197" s="115"/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</row>
    <row r="198">
      <c r="A198" s="115"/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</row>
    <row r="199">
      <c r="A199" s="115"/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</row>
    <row r="200">
      <c r="A200" s="115"/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</row>
    <row r="201">
      <c r="A201" s="115"/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</row>
    <row r="202">
      <c r="A202" s="115"/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</row>
    <row r="203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</row>
    <row r="204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</row>
    <row r="205">
      <c r="A205" s="115"/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</row>
    <row r="206">
      <c r="A206" s="115"/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</row>
    <row r="207">
      <c r="A207" s="11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</row>
    <row r="208">
      <c r="A208" s="115"/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</row>
    <row r="209">
      <c r="A209" s="115"/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</row>
    <row r="210">
      <c r="A210" s="115"/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</row>
    <row r="211">
      <c r="A211" s="115"/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</row>
    <row r="212">
      <c r="A212" s="115"/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</row>
    <row r="213">
      <c r="A213" s="115"/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</row>
    <row r="214">
      <c r="A214" s="115"/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</row>
    <row r="215">
      <c r="A215" s="115"/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</row>
    <row r="216">
      <c r="A216" s="115"/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</row>
    <row r="217">
      <c r="A217" s="115"/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</row>
    <row r="218">
      <c r="A218" s="115"/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</row>
    <row r="219">
      <c r="A219" s="115"/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</row>
    <row r="220">
      <c r="A220" s="115"/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</row>
    <row r="221">
      <c r="A221" s="115"/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</row>
    <row r="222">
      <c r="A222" s="115"/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</row>
    <row r="223">
      <c r="A223" s="115"/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</row>
    <row r="224">
      <c r="A224" s="115"/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</row>
    <row r="225">
      <c r="A225" s="115"/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</row>
    <row r="226">
      <c r="A226" s="115"/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</row>
    <row r="227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</row>
    <row r="228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</row>
    <row r="229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</row>
    <row r="230">
      <c r="A230" s="115"/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</row>
    <row r="231">
      <c r="A231" s="115"/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</row>
    <row r="232">
      <c r="A232" s="115"/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</row>
    <row r="233">
      <c r="A233" s="115"/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</row>
    <row r="234">
      <c r="A234" s="115"/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</row>
    <row r="235">
      <c r="A235" s="115"/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</row>
    <row r="236">
      <c r="A236" s="115"/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</row>
    <row r="237">
      <c r="A237" s="115"/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</row>
    <row r="238">
      <c r="A238" s="115"/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</row>
    <row r="239">
      <c r="A239" s="115"/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</row>
    <row r="240">
      <c r="A240" s="115"/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</row>
    <row r="241">
      <c r="A241" s="115"/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</row>
    <row r="242">
      <c r="A242" s="115"/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</row>
    <row r="243">
      <c r="A243" s="115"/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</row>
    <row r="244">
      <c r="A244" s="115"/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</row>
    <row r="245">
      <c r="A245" s="115"/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</row>
    <row r="246">
      <c r="A246" s="115"/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</row>
    <row r="247">
      <c r="A247" s="115"/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</row>
    <row r="248">
      <c r="A248" s="115"/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</row>
    <row r="249">
      <c r="A249" s="115"/>
      <c r="B249" s="115"/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</row>
    <row r="250">
      <c r="A250" s="115"/>
      <c r="B250" s="115"/>
      <c r="C250" s="115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</row>
    <row r="251">
      <c r="A251" s="115"/>
      <c r="B251" s="115"/>
      <c r="C251" s="115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</row>
    <row r="252">
      <c r="A252" s="115"/>
      <c r="B252" s="115"/>
      <c r="C252" s="115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</row>
    <row r="253">
      <c r="A253" s="115"/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</row>
    <row r="254">
      <c r="A254" s="115"/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</row>
    <row r="255">
      <c r="A255" s="115"/>
      <c r="B255" s="115"/>
      <c r="C255" s="115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</row>
    <row r="256">
      <c r="A256" s="115"/>
      <c r="B256" s="115"/>
      <c r="C256" s="115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</row>
    <row r="257">
      <c r="A257" s="115"/>
      <c r="B257" s="115"/>
      <c r="C257" s="115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</row>
    <row r="258">
      <c r="A258" s="115"/>
      <c r="B258" s="115"/>
      <c r="C258" s="115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</row>
    <row r="259">
      <c r="A259" s="115"/>
      <c r="B259" s="115"/>
      <c r="C259" s="115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</row>
    <row r="260">
      <c r="A260" s="115"/>
      <c r="B260" s="115"/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</row>
    <row r="261">
      <c r="A261" s="115"/>
      <c r="B261" s="115"/>
      <c r="C261" s="115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</row>
    <row r="262">
      <c r="A262" s="115"/>
      <c r="B262" s="11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</row>
    <row r="263">
      <c r="A263" s="115"/>
      <c r="B263" s="115"/>
      <c r="C263" s="115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</row>
    <row r="264">
      <c r="A264" s="115"/>
      <c r="B264" s="115"/>
      <c r="C264" s="115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</row>
    <row r="265">
      <c r="A265" s="115"/>
      <c r="B265" s="115"/>
      <c r="C265" s="115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</row>
    <row r="266">
      <c r="A266" s="115"/>
      <c r="B266" s="115"/>
      <c r="C266" s="115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</row>
    <row r="267">
      <c r="A267" s="115"/>
      <c r="B267" s="115"/>
      <c r="C267" s="115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</row>
    <row r="268">
      <c r="A268" s="115"/>
      <c r="B268" s="115"/>
      <c r="C268" s="115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</row>
    <row r="269">
      <c r="A269" s="115"/>
      <c r="B269" s="115"/>
      <c r="C269" s="115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</row>
    <row r="270">
      <c r="A270" s="115"/>
      <c r="B270" s="115"/>
      <c r="C270" s="115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</row>
    <row r="271">
      <c r="A271" s="115"/>
      <c r="B271" s="115"/>
      <c r="C271" s="115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</row>
    <row r="272">
      <c r="A272" s="115"/>
      <c r="B272" s="115"/>
      <c r="C272" s="115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</row>
    <row r="273">
      <c r="A273" s="115"/>
      <c r="B273" s="115"/>
      <c r="C273" s="115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</row>
    <row r="274">
      <c r="A274" s="115"/>
      <c r="B274" s="115"/>
      <c r="C274" s="115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</row>
    <row r="275">
      <c r="A275" s="115"/>
      <c r="B275" s="115"/>
      <c r="C275" s="115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</row>
    <row r="276">
      <c r="A276" s="115"/>
      <c r="B276" s="115"/>
      <c r="C276" s="115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</row>
    <row r="277">
      <c r="A277" s="115"/>
      <c r="B277" s="115"/>
      <c r="C277" s="115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</row>
    <row r="278">
      <c r="A278" s="115"/>
      <c r="B278" s="115"/>
      <c r="C278" s="115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</row>
    <row r="279">
      <c r="A279" s="115"/>
      <c r="B279" s="115"/>
      <c r="C279" s="115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</row>
    <row r="280">
      <c r="A280" s="115"/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</row>
    <row r="281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</row>
    <row r="282">
      <c r="A282" s="11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</row>
    <row r="283">
      <c r="A283" s="115"/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</row>
    <row r="284">
      <c r="A284" s="115"/>
      <c r="B284" s="115"/>
      <c r="C284" s="115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</row>
    <row r="285">
      <c r="A285" s="115"/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</row>
    <row r="286">
      <c r="A286" s="115"/>
      <c r="B286" s="115"/>
      <c r="C286" s="115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</row>
    <row r="287">
      <c r="A287" s="115"/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</row>
    <row r="288">
      <c r="A288" s="115"/>
      <c r="B288" s="115"/>
      <c r="C288" s="115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</row>
    <row r="289">
      <c r="A289" s="115"/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</row>
    <row r="290">
      <c r="A290" s="115"/>
      <c r="B290" s="115"/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</row>
    <row r="291">
      <c r="A291" s="115"/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</row>
    <row r="292">
      <c r="A292" s="115"/>
      <c r="B292" s="115"/>
      <c r="C292" s="115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</row>
    <row r="293">
      <c r="A293" s="115"/>
      <c r="B293" s="115"/>
      <c r="C293" s="115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</row>
    <row r="294">
      <c r="A294" s="115"/>
      <c r="B294" s="115"/>
      <c r="C294" s="115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</row>
    <row r="295">
      <c r="A295" s="115"/>
      <c r="B295" s="115"/>
      <c r="C295" s="115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</row>
    <row r="296">
      <c r="A296" s="115"/>
      <c r="B296" s="115"/>
      <c r="C296" s="115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</row>
    <row r="297">
      <c r="A297" s="115"/>
      <c r="B297" s="115"/>
      <c r="C297" s="115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</row>
    <row r="298">
      <c r="A298" s="115"/>
      <c r="B298" s="115"/>
      <c r="C298" s="115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</row>
    <row r="299">
      <c r="A299" s="115"/>
      <c r="B299" s="115"/>
      <c r="C299" s="115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</row>
    <row r="300">
      <c r="A300" s="115"/>
      <c r="B300" s="115"/>
      <c r="C300" s="115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</row>
    <row r="301">
      <c r="A301" s="115"/>
      <c r="B301" s="115"/>
      <c r="C301" s="115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</row>
    <row r="302">
      <c r="A302" s="115"/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</row>
    <row r="303">
      <c r="A303" s="115"/>
      <c r="B303" s="115"/>
      <c r="C303" s="115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</row>
    <row r="304">
      <c r="A304" s="115"/>
      <c r="B304" s="115"/>
      <c r="C304" s="115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</row>
    <row r="305">
      <c r="A305" s="115"/>
      <c r="B305" s="115"/>
      <c r="C305" s="115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</row>
    <row r="306">
      <c r="A306" s="115"/>
      <c r="B306" s="115"/>
      <c r="C306" s="115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</row>
    <row r="307">
      <c r="A307" s="115"/>
      <c r="B307" s="115"/>
      <c r="C307" s="115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</row>
    <row r="308">
      <c r="A308" s="115"/>
      <c r="B308" s="115"/>
      <c r="C308" s="115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</row>
    <row r="309">
      <c r="A309" s="115"/>
      <c r="B309" s="115"/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</row>
    <row r="310">
      <c r="A310" s="115"/>
      <c r="B310" s="115"/>
      <c r="C310" s="115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</row>
    <row r="311">
      <c r="A311" s="115"/>
      <c r="B311" s="115"/>
      <c r="C311" s="115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</row>
    <row r="312">
      <c r="A312" s="115"/>
      <c r="B312" s="115"/>
      <c r="C312" s="115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</row>
    <row r="313">
      <c r="A313" s="115"/>
      <c r="B313" s="115"/>
      <c r="C313" s="115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</row>
    <row r="314">
      <c r="A314" s="115"/>
      <c r="B314" s="115"/>
      <c r="C314" s="115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</row>
    <row r="315">
      <c r="A315" s="115"/>
      <c r="B315" s="115"/>
      <c r="C315" s="115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</row>
    <row r="316">
      <c r="A316" s="115"/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</row>
    <row r="317">
      <c r="A317" s="115"/>
      <c r="B317" s="115"/>
      <c r="C317" s="115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</row>
    <row r="318">
      <c r="A318" s="115"/>
      <c r="B318" s="115"/>
      <c r="C318" s="115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</row>
    <row r="319">
      <c r="A319" s="115"/>
      <c r="B319" s="115"/>
      <c r="C319" s="115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</row>
    <row r="320">
      <c r="A320" s="115"/>
      <c r="B320" s="115"/>
      <c r="C320" s="115"/>
      <c r="D320" s="115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</row>
    <row r="321">
      <c r="A321" s="115"/>
      <c r="B321" s="115"/>
      <c r="C321" s="115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</row>
    <row r="322">
      <c r="A322" s="115"/>
      <c r="B322" s="115"/>
      <c r="C322" s="115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</row>
    <row r="323">
      <c r="A323" s="115"/>
      <c r="B323" s="115"/>
      <c r="C323" s="115"/>
      <c r="D323" s="115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</row>
    <row r="324">
      <c r="A324" s="115"/>
      <c r="B324" s="115"/>
      <c r="C324" s="115"/>
      <c r="D324" s="115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</row>
    <row r="325">
      <c r="A325" s="115"/>
      <c r="B325" s="115"/>
      <c r="C325" s="115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</row>
    <row r="326">
      <c r="A326" s="115"/>
      <c r="B326" s="115"/>
      <c r="C326" s="115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</row>
    <row r="327">
      <c r="A327" s="115"/>
      <c r="B327" s="115"/>
      <c r="C327" s="115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</row>
    <row r="328">
      <c r="A328" s="115"/>
      <c r="B328" s="115"/>
      <c r="C328" s="115"/>
      <c r="D328" s="115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</row>
    <row r="329">
      <c r="A329" s="115"/>
      <c r="B329" s="115"/>
      <c r="C329" s="115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</row>
    <row r="330">
      <c r="A330" s="115"/>
      <c r="B330" s="115"/>
      <c r="C330" s="115"/>
      <c r="D330" s="115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</row>
    <row r="331">
      <c r="A331" s="115"/>
      <c r="B331" s="115"/>
      <c r="C331" s="115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</row>
    <row r="332">
      <c r="A332" s="115"/>
      <c r="B332" s="115"/>
      <c r="C332" s="115"/>
      <c r="D332" s="115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</row>
    <row r="333">
      <c r="A333" s="115"/>
      <c r="B333" s="115"/>
      <c r="C333" s="115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</row>
    <row r="334">
      <c r="A334" s="115"/>
      <c r="B334" s="115"/>
      <c r="C334" s="115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</row>
    <row r="335">
      <c r="A335" s="115"/>
      <c r="B335" s="115"/>
      <c r="C335" s="115"/>
      <c r="D335" s="115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</row>
    <row r="336">
      <c r="A336" s="115"/>
      <c r="B336" s="115"/>
      <c r="C336" s="115"/>
      <c r="D336" s="115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</row>
    <row r="337">
      <c r="A337" s="115"/>
      <c r="B337" s="115"/>
      <c r="C337" s="115"/>
      <c r="D337" s="115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</row>
    <row r="338">
      <c r="A338" s="115"/>
      <c r="B338" s="115"/>
      <c r="C338" s="115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</row>
    <row r="339">
      <c r="A339" s="115"/>
      <c r="B339" s="115"/>
      <c r="C339" s="115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</row>
    <row r="340">
      <c r="A340" s="115"/>
      <c r="B340" s="115"/>
      <c r="C340" s="115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</row>
    <row r="341">
      <c r="A341" s="115"/>
      <c r="B341" s="115"/>
      <c r="C341" s="115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</row>
    <row r="342">
      <c r="A342" s="115"/>
      <c r="B342" s="115"/>
      <c r="C342" s="115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</row>
    <row r="343">
      <c r="A343" s="115"/>
      <c r="B343" s="115"/>
      <c r="C343" s="115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</row>
    <row r="344">
      <c r="A344" s="115"/>
      <c r="B344" s="115"/>
      <c r="C344" s="115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</row>
    <row r="345">
      <c r="A345" s="115"/>
      <c r="B345" s="115"/>
      <c r="C345" s="115"/>
      <c r="D345" s="115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</row>
    <row r="346">
      <c r="A346" s="115"/>
      <c r="B346" s="115"/>
      <c r="C346" s="115"/>
      <c r="D346" s="115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</row>
    <row r="347">
      <c r="A347" s="115"/>
      <c r="B347" s="115"/>
      <c r="C347" s="115"/>
      <c r="D347" s="115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</row>
    <row r="348">
      <c r="A348" s="115"/>
      <c r="B348" s="115"/>
      <c r="C348" s="115"/>
      <c r="D348" s="115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</row>
    <row r="349">
      <c r="A349" s="115"/>
      <c r="B349" s="115"/>
      <c r="C349" s="115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</row>
    <row r="350">
      <c r="A350" s="115"/>
      <c r="B350" s="115"/>
      <c r="C350" s="115"/>
      <c r="D350" s="115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</row>
    <row r="351">
      <c r="A351" s="115"/>
      <c r="B351" s="115"/>
      <c r="C351" s="115"/>
      <c r="D351" s="115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</row>
    <row r="352">
      <c r="A352" s="115"/>
      <c r="B352" s="115"/>
      <c r="C352" s="115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</row>
    <row r="353">
      <c r="A353" s="115"/>
      <c r="B353" s="115"/>
      <c r="C353" s="115"/>
      <c r="D353" s="115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</row>
    <row r="354">
      <c r="A354" s="115"/>
      <c r="B354" s="115"/>
      <c r="C354" s="115"/>
      <c r="D354" s="115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</row>
    <row r="355">
      <c r="A355" s="115"/>
      <c r="B355" s="115"/>
      <c r="C355" s="115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</row>
    <row r="356">
      <c r="A356" s="115"/>
      <c r="B356" s="115"/>
      <c r="C356" s="115"/>
      <c r="D356" s="115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</row>
    <row r="357">
      <c r="A357" s="115"/>
      <c r="B357" s="115"/>
      <c r="C357" s="115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</row>
    <row r="358">
      <c r="A358" s="115"/>
      <c r="B358" s="115"/>
      <c r="C358" s="115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</row>
    <row r="359">
      <c r="A359" s="115"/>
      <c r="B359" s="115"/>
      <c r="C359" s="115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</row>
    <row r="360">
      <c r="A360" s="115"/>
      <c r="B360" s="115"/>
      <c r="C360" s="115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</row>
    <row r="361">
      <c r="A361" s="115"/>
      <c r="B361" s="115"/>
      <c r="C361" s="115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</row>
    <row r="362">
      <c r="A362" s="115"/>
      <c r="B362" s="115"/>
      <c r="C362" s="115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</row>
    <row r="363">
      <c r="A363" s="115"/>
      <c r="B363" s="115"/>
      <c r="C363" s="115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</row>
    <row r="364">
      <c r="A364" s="115"/>
      <c r="B364" s="115"/>
      <c r="C364" s="115"/>
      <c r="D364" s="115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</row>
    <row r="365">
      <c r="A365" s="115"/>
      <c r="B365" s="115"/>
      <c r="C365" s="115"/>
      <c r="D365" s="115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</row>
    <row r="366">
      <c r="A366" s="115"/>
      <c r="B366" s="115"/>
      <c r="C366" s="115"/>
      <c r="D366" s="115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</row>
    <row r="367">
      <c r="A367" s="115"/>
      <c r="B367" s="115"/>
      <c r="C367" s="115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</row>
    <row r="368">
      <c r="A368" s="115"/>
      <c r="B368" s="115"/>
      <c r="C368" s="115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</row>
    <row r="369">
      <c r="A369" s="115"/>
      <c r="B369" s="115"/>
      <c r="C369" s="115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</row>
    <row r="370">
      <c r="A370" s="115"/>
      <c r="B370" s="115"/>
      <c r="C370" s="115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</row>
    <row r="371">
      <c r="A371" s="115"/>
      <c r="B371" s="115"/>
      <c r="C371" s="115"/>
      <c r="D371" s="115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</row>
    <row r="372">
      <c r="A372" s="115"/>
      <c r="B372" s="115"/>
      <c r="C372" s="115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</row>
    <row r="373">
      <c r="A373" s="115"/>
      <c r="B373" s="115"/>
      <c r="C373" s="115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</row>
    <row r="374">
      <c r="A374" s="115"/>
      <c r="B374" s="115"/>
      <c r="C374" s="115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</row>
    <row r="375">
      <c r="A375" s="115"/>
      <c r="B375" s="115"/>
      <c r="C375" s="115"/>
      <c r="D375" s="115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</row>
    <row r="376">
      <c r="A376" s="115"/>
      <c r="B376" s="115"/>
      <c r="C376" s="115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</row>
    <row r="377">
      <c r="A377" s="115"/>
      <c r="B377" s="115"/>
      <c r="C377" s="115"/>
      <c r="D377" s="115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</row>
    <row r="378">
      <c r="A378" s="115"/>
      <c r="B378" s="115"/>
      <c r="C378" s="115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</row>
    <row r="379">
      <c r="A379" s="115"/>
      <c r="B379" s="115"/>
      <c r="C379" s="115"/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</row>
    <row r="380">
      <c r="A380" s="115"/>
      <c r="B380" s="115"/>
      <c r="C380" s="115"/>
      <c r="D380" s="115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</row>
    <row r="381">
      <c r="A381" s="115"/>
      <c r="B381" s="115"/>
      <c r="C381" s="115"/>
      <c r="D381" s="115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</row>
    <row r="382">
      <c r="A382" s="115"/>
      <c r="B382" s="115"/>
      <c r="C382" s="115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</row>
    <row r="383">
      <c r="A383" s="115"/>
      <c r="B383" s="115"/>
      <c r="C383" s="115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</row>
    <row r="384">
      <c r="A384" s="115"/>
      <c r="B384" s="115"/>
      <c r="C384" s="115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</row>
    <row r="385">
      <c r="A385" s="115"/>
      <c r="B385" s="115"/>
      <c r="C385" s="115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</row>
    <row r="386">
      <c r="A386" s="115"/>
      <c r="B386" s="115"/>
      <c r="C386" s="115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</row>
    <row r="387">
      <c r="A387" s="115"/>
      <c r="B387" s="115"/>
      <c r="C387" s="115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</row>
    <row r="388">
      <c r="A388" s="115"/>
      <c r="B388" s="115"/>
      <c r="C388" s="115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</row>
    <row r="389">
      <c r="A389" s="115"/>
      <c r="B389" s="115"/>
      <c r="C389" s="115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</row>
    <row r="390">
      <c r="A390" s="115"/>
      <c r="B390" s="115"/>
      <c r="C390" s="115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</row>
    <row r="391">
      <c r="A391" s="115"/>
      <c r="B391" s="115"/>
      <c r="C391" s="115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</row>
    <row r="392">
      <c r="A392" s="115"/>
      <c r="B392" s="115"/>
      <c r="C392" s="115"/>
      <c r="D392" s="115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</row>
    <row r="393">
      <c r="A393" s="115"/>
      <c r="B393" s="115"/>
      <c r="C393" s="115"/>
      <c r="D393" s="115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</row>
    <row r="394">
      <c r="A394" s="115"/>
      <c r="B394" s="115"/>
      <c r="C394" s="115"/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</row>
    <row r="395">
      <c r="A395" s="115"/>
      <c r="B395" s="115"/>
      <c r="C395" s="115"/>
      <c r="D395" s="115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</row>
    <row r="396">
      <c r="A396" s="115"/>
      <c r="B396" s="115"/>
      <c r="C396" s="115"/>
      <c r="D396" s="115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</row>
    <row r="397">
      <c r="A397" s="115"/>
      <c r="B397" s="115"/>
      <c r="C397" s="115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</row>
    <row r="398">
      <c r="A398" s="115"/>
      <c r="B398" s="115"/>
      <c r="C398" s="115"/>
      <c r="D398" s="115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</row>
    <row r="399">
      <c r="A399" s="115"/>
      <c r="B399" s="115"/>
      <c r="C399" s="115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</row>
    <row r="400">
      <c r="A400" s="115"/>
      <c r="B400" s="115"/>
      <c r="C400" s="115"/>
      <c r="D400" s="115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</row>
    <row r="401">
      <c r="A401" s="115"/>
      <c r="B401" s="115"/>
      <c r="C401" s="115"/>
      <c r="D401" s="115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</row>
    <row r="402">
      <c r="A402" s="115"/>
      <c r="B402" s="115"/>
      <c r="C402" s="115"/>
      <c r="D402" s="115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</row>
    <row r="403">
      <c r="A403" s="115"/>
      <c r="B403" s="115"/>
      <c r="C403" s="115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</row>
    <row r="404">
      <c r="A404" s="115"/>
      <c r="B404" s="115"/>
      <c r="C404" s="115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</row>
    <row r="405">
      <c r="A405" s="115"/>
      <c r="B405" s="115"/>
      <c r="C405" s="115"/>
      <c r="D405" s="115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</row>
    <row r="406">
      <c r="A406" s="115"/>
      <c r="B406" s="115"/>
      <c r="C406" s="115"/>
      <c r="D406" s="115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</row>
    <row r="407">
      <c r="A407" s="115"/>
      <c r="B407" s="115"/>
      <c r="C407" s="115"/>
      <c r="D407" s="115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</row>
    <row r="408">
      <c r="A408" s="115"/>
      <c r="B408" s="115"/>
      <c r="C408" s="115"/>
      <c r="D408" s="115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</row>
    <row r="409">
      <c r="A409" s="115"/>
      <c r="B409" s="115"/>
      <c r="C409" s="115"/>
      <c r="D409" s="115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</row>
    <row r="410">
      <c r="A410" s="115"/>
      <c r="B410" s="115"/>
      <c r="C410" s="115"/>
      <c r="D410" s="115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</row>
    <row r="411">
      <c r="A411" s="115"/>
      <c r="B411" s="115"/>
      <c r="C411" s="115"/>
      <c r="D411" s="115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</row>
    <row r="412">
      <c r="A412" s="115"/>
      <c r="B412" s="115"/>
      <c r="C412" s="115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</row>
    <row r="413">
      <c r="A413" s="115"/>
      <c r="B413" s="115"/>
      <c r="C413" s="115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</row>
    <row r="414">
      <c r="A414" s="115"/>
      <c r="B414" s="115"/>
      <c r="C414" s="115"/>
      <c r="D414" s="115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</row>
    <row r="415">
      <c r="A415" s="115"/>
      <c r="B415" s="115"/>
      <c r="C415" s="115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</row>
    <row r="416">
      <c r="A416" s="115"/>
      <c r="B416" s="115"/>
      <c r="C416" s="115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</row>
    <row r="417">
      <c r="A417" s="115"/>
      <c r="B417" s="115"/>
      <c r="C417" s="115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</row>
    <row r="418">
      <c r="A418" s="115"/>
      <c r="B418" s="115"/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</row>
    <row r="419">
      <c r="A419" s="115"/>
      <c r="B419" s="115"/>
      <c r="C419" s="115"/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</row>
    <row r="420">
      <c r="A420" s="115"/>
      <c r="B420" s="115"/>
      <c r="C420" s="115"/>
      <c r="D420" s="115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</row>
    <row r="421">
      <c r="A421" s="115"/>
      <c r="B421" s="115"/>
      <c r="C421" s="115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</row>
    <row r="422">
      <c r="A422" s="115"/>
      <c r="B422" s="115"/>
      <c r="C422" s="115"/>
      <c r="D422" s="115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</row>
    <row r="423">
      <c r="A423" s="115"/>
      <c r="B423" s="115"/>
      <c r="C423" s="115"/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</row>
    <row r="424">
      <c r="A424" s="115"/>
      <c r="B424" s="115"/>
      <c r="C424" s="115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</row>
    <row r="425">
      <c r="A425" s="115"/>
      <c r="B425" s="115"/>
      <c r="C425" s="115"/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</row>
    <row r="426">
      <c r="A426" s="115"/>
      <c r="B426" s="115"/>
      <c r="C426" s="115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</row>
    <row r="427">
      <c r="A427" s="115"/>
      <c r="B427" s="115"/>
      <c r="C427" s="115"/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</row>
    <row r="428">
      <c r="A428" s="115"/>
      <c r="B428" s="115"/>
      <c r="C428" s="115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</row>
    <row r="429">
      <c r="A429" s="115"/>
      <c r="B429" s="115"/>
      <c r="C429" s="115"/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</row>
    <row r="430">
      <c r="A430" s="115"/>
      <c r="B430" s="115"/>
      <c r="C430" s="115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</row>
    <row r="431">
      <c r="A431" s="115"/>
      <c r="B431" s="115"/>
      <c r="C431" s="115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</row>
    <row r="432">
      <c r="A432" s="115"/>
      <c r="B432" s="115"/>
      <c r="C432" s="115"/>
      <c r="D432" s="115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</row>
    <row r="433">
      <c r="A433" s="115"/>
      <c r="B433" s="115"/>
      <c r="C433" s="115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</row>
    <row r="434">
      <c r="A434" s="115"/>
      <c r="B434" s="115"/>
      <c r="C434" s="115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</row>
    <row r="435">
      <c r="A435" s="115"/>
      <c r="B435" s="115"/>
      <c r="C435" s="115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</row>
    <row r="436">
      <c r="A436" s="115"/>
      <c r="B436" s="115"/>
      <c r="C436" s="115"/>
      <c r="D436" s="115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</row>
    <row r="437">
      <c r="A437" s="115"/>
      <c r="B437" s="115"/>
      <c r="C437" s="115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</row>
    <row r="438">
      <c r="A438" s="115"/>
      <c r="B438" s="115"/>
      <c r="C438" s="115"/>
      <c r="D438" s="115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</row>
    <row r="439">
      <c r="A439" s="115"/>
      <c r="B439" s="115"/>
      <c r="C439" s="115"/>
      <c r="D439" s="115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</row>
    <row r="440">
      <c r="A440" s="115"/>
      <c r="B440" s="115"/>
      <c r="C440" s="115"/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</row>
    <row r="441">
      <c r="A441" s="115"/>
      <c r="B441" s="115"/>
      <c r="C441" s="115"/>
      <c r="D441" s="115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</row>
    <row r="442">
      <c r="A442" s="115"/>
      <c r="B442" s="115"/>
      <c r="C442" s="115"/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</row>
    <row r="443">
      <c r="A443" s="115"/>
      <c r="B443" s="115"/>
      <c r="C443" s="115"/>
      <c r="D443" s="115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</row>
    <row r="444">
      <c r="A444" s="115"/>
      <c r="B444" s="115"/>
      <c r="C444" s="115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</row>
    <row r="445">
      <c r="A445" s="115"/>
      <c r="B445" s="115"/>
      <c r="C445" s="115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</row>
    <row r="446">
      <c r="A446" s="115"/>
      <c r="B446" s="115"/>
      <c r="C446" s="115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</row>
    <row r="447">
      <c r="A447" s="115"/>
      <c r="B447" s="115"/>
      <c r="C447" s="115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</row>
    <row r="448">
      <c r="A448" s="115"/>
      <c r="B448" s="115"/>
      <c r="C448" s="115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</row>
    <row r="449">
      <c r="A449" s="115"/>
      <c r="B449" s="115"/>
      <c r="C449" s="115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</row>
    <row r="450">
      <c r="A450" s="115"/>
      <c r="B450" s="115"/>
      <c r="C450" s="115"/>
      <c r="D450" s="115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</row>
    <row r="451">
      <c r="A451" s="115"/>
      <c r="B451" s="115"/>
      <c r="C451" s="115"/>
      <c r="D451" s="115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</row>
    <row r="452">
      <c r="A452" s="115"/>
      <c r="B452" s="115"/>
      <c r="C452" s="115"/>
      <c r="D452" s="115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</row>
    <row r="453">
      <c r="A453" s="115"/>
      <c r="B453" s="115"/>
      <c r="C453" s="115"/>
      <c r="D453" s="115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</row>
    <row r="454">
      <c r="A454" s="115"/>
      <c r="B454" s="115"/>
      <c r="C454" s="115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</row>
    <row r="455">
      <c r="A455" s="115"/>
      <c r="B455" s="115"/>
      <c r="C455" s="115"/>
      <c r="D455" s="115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</row>
    <row r="456">
      <c r="A456" s="115"/>
      <c r="B456" s="115"/>
      <c r="C456" s="115"/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</row>
    <row r="457">
      <c r="A457" s="115"/>
      <c r="B457" s="115"/>
      <c r="C457" s="115"/>
      <c r="D457" s="115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</row>
    <row r="458">
      <c r="A458" s="115"/>
      <c r="B458" s="115"/>
      <c r="C458" s="115"/>
      <c r="D458" s="115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</row>
    <row r="459">
      <c r="A459" s="115"/>
      <c r="B459" s="115"/>
      <c r="C459" s="115"/>
      <c r="D459" s="115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</row>
    <row r="460">
      <c r="A460" s="115"/>
      <c r="B460" s="115"/>
      <c r="C460" s="115"/>
      <c r="D460" s="115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</row>
    <row r="461">
      <c r="A461" s="115"/>
      <c r="B461" s="115"/>
      <c r="C461" s="115"/>
      <c r="D461" s="115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</row>
    <row r="462">
      <c r="A462" s="115"/>
      <c r="B462" s="115"/>
      <c r="C462" s="115"/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</row>
    <row r="463">
      <c r="A463" s="115"/>
      <c r="B463" s="115"/>
      <c r="C463" s="115"/>
      <c r="D463" s="115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</row>
    <row r="464">
      <c r="A464" s="115"/>
      <c r="B464" s="115"/>
      <c r="C464" s="115"/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</row>
    <row r="465">
      <c r="A465" s="115"/>
      <c r="B465" s="115"/>
      <c r="C465" s="115"/>
      <c r="D465" s="115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</row>
    <row r="466">
      <c r="A466" s="115"/>
      <c r="B466" s="115"/>
      <c r="C466" s="115"/>
      <c r="D466" s="115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</row>
    <row r="467">
      <c r="A467" s="115"/>
      <c r="B467" s="115"/>
      <c r="C467" s="115"/>
      <c r="D467" s="115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</row>
    <row r="468">
      <c r="A468" s="115"/>
      <c r="B468" s="115"/>
      <c r="C468" s="115"/>
      <c r="D468" s="115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</row>
    <row r="469">
      <c r="A469" s="115"/>
      <c r="B469" s="115"/>
      <c r="C469" s="115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</row>
    <row r="470">
      <c r="A470" s="115"/>
      <c r="B470" s="115"/>
      <c r="C470" s="115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</row>
    <row r="471">
      <c r="A471" s="115"/>
      <c r="B471" s="115"/>
      <c r="C471" s="115"/>
      <c r="D471" s="115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</row>
    <row r="472">
      <c r="A472" s="115"/>
      <c r="B472" s="115"/>
      <c r="C472" s="115"/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</row>
    <row r="473">
      <c r="A473" s="115"/>
      <c r="B473" s="115"/>
      <c r="C473" s="115"/>
      <c r="D473" s="115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</row>
    <row r="474">
      <c r="A474" s="115"/>
      <c r="B474" s="115"/>
      <c r="C474" s="115"/>
      <c r="D474" s="115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</row>
    <row r="475">
      <c r="A475" s="115"/>
      <c r="B475" s="115"/>
      <c r="C475" s="115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</row>
    <row r="476">
      <c r="A476" s="115"/>
      <c r="B476" s="115"/>
      <c r="C476" s="115"/>
      <c r="D476" s="115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</row>
    <row r="477">
      <c r="A477" s="115"/>
      <c r="B477" s="115"/>
      <c r="C477" s="115"/>
      <c r="D477" s="115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</row>
    <row r="478">
      <c r="A478" s="115"/>
      <c r="B478" s="115"/>
      <c r="C478" s="115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</row>
    <row r="479">
      <c r="A479" s="115"/>
      <c r="B479" s="115"/>
      <c r="C479" s="115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</row>
    <row r="480">
      <c r="A480" s="115"/>
      <c r="B480" s="115"/>
      <c r="C480" s="115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</row>
    <row r="481">
      <c r="A481" s="115"/>
      <c r="B481" s="115"/>
      <c r="C481" s="115"/>
      <c r="D481" s="115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</row>
    <row r="482">
      <c r="A482" s="115"/>
      <c r="B482" s="115"/>
      <c r="C482" s="115"/>
      <c r="D482" s="115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</row>
    <row r="483">
      <c r="A483" s="115"/>
      <c r="B483" s="115"/>
      <c r="C483" s="115"/>
      <c r="D483" s="115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</row>
    <row r="484">
      <c r="A484" s="115"/>
      <c r="B484" s="115"/>
      <c r="C484" s="115"/>
      <c r="D484" s="115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</row>
    <row r="485">
      <c r="A485" s="115"/>
      <c r="B485" s="115"/>
      <c r="C485" s="115"/>
      <c r="D485" s="115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</row>
    <row r="486">
      <c r="A486" s="115"/>
      <c r="B486" s="115"/>
      <c r="C486" s="115"/>
      <c r="D486" s="115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</row>
    <row r="487">
      <c r="A487" s="115"/>
      <c r="B487" s="115"/>
      <c r="C487" s="115"/>
      <c r="D487" s="115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</row>
    <row r="488">
      <c r="A488" s="115"/>
      <c r="B488" s="115"/>
      <c r="C488" s="115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</row>
    <row r="489">
      <c r="A489" s="115"/>
      <c r="B489" s="115"/>
      <c r="C489" s="115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</row>
    <row r="490">
      <c r="A490" s="115"/>
      <c r="B490" s="115"/>
      <c r="C490" s="115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</row>
    <row r="491">
      <c r="A491" s="115"/>
      <c r="B491" s="115"/>
      <c r="C491" s="115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</row>
    <row r="492">
      <c r="A492" s="115"/>
      <c r="B492" s="115"/>
      <c r="C492" s="115"/>
      <c r="D492" s="115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</row>
    <row r="493">
      <c r="A493" s="115"/>
      <c r="B493" s="115"/>
      <c r="C493" s="115"/>
      <c r="D493" s="115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</row>
    <row r="494">
      <c r="A494" s="115"/>
      <c r="B494" s="115"/>
      <c r="C494" s="115"/>
      <c r="D494" s="115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</row>
    <row r="495">
      <c r="A495" s="115"/>
      <c r="B495" s="115"/>
      <c r="C495" s="115"/>
      <c r="D495" s="115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</row>
    <row r="496">
      <c r="A496" s="115"/>
      <c r="B496" s="115"/>
      <c r="C496" s="115"/>
      <c r="D496" s="115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</row>
    <row r="497">
      <c r="A497" s="115"/>
      <c r="B497" s="115"/>
      <c r="C497" s="115"/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</row>
    <row r="498">
      <c r="A498" s="115"/>
      <c r="B498" s="115"/>
      <c r="C498" s="115"/>
      <c r="D498" s="115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</row>
    <row r="499">
      <c r="A499" s="115"/>
      <c r="B499" s="115"/>
      <c r="C499" s="115"/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</row>
    <row r="500">
      <c r="A500" s="115"/>
      <c r="B500" s="115"/>
      <c r="C500" s="115"/>
      <c r="D500" s="115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</row>
    <row r="501">
      <c r="A501" s="115"/>
      <c r="B501" s="115"/>
      <c r="C501" s="115"/>
      <c r="D501" s="115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</row>
    <row r="502">
      <c r="A502" s="115"/>
      <c r="B502" s="115"/>
      <c r="C502" s="115"/>
      <c r="D502" s="115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</row>
    <row r="503">
      <c r="A503" s="115"/>
      <c r="B503" s="115"/>
      <c r="C503" s="115"/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</row>
    <row r="504">
      <c r="A504" s="115"/>
      <c r="B504" s="115"/>
      <c r="C504" s="115"/>
      <c r="D504" s="115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</row>
    <row r="505">
      <c r="A505" s="115"/>
      <c r="B505" s="115"/>
      <c r="C505" s="115"/>
      <c r="D505" s="115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</row>
    <row r="506">
      <c r="A506" s="115"/>
      <c r="B506" s="115"/>
      <c r="C506" s="115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</row>
    <row r="507">
      <c r="A507" s="115"/>
      <c r="B507" s="115"/>
      <c r="C507" s="115"/>
      <c r="D507" s="115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</row>
    <row r="508">
      <c r="A508" s="115"/>
      <c r="B508" s="115"/>
      <c r="C508" s="115"/>
      <c r="D508" s="115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</row>
    <row r="509">
      <c r="A509" s="115"/>
      <c r="B509" s="115"/>
      <c r="C509" s="115"/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</row>
    <row r="510">
      <c r="A510" s="115"/>
      <c r="B510" s="115"/>
      <c r="C510" s="115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</row>
    <row r="511">
      <c r="A511" s="115"/>
      <c r="B511" s="115"/>
      <c r="C511" s="115"/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</row>
    <row r="512">
      <c r="A512" s="115"/>
      <c r="B512" s="115"/>
      <c r="C512" s="115"/>
      <c r="D512" s="115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</row>
    <row r="513">
      <c r="A513" s="115"/>
      <c r="B513" s="115"/>
      <c r="C513" s="115"/>
      <c r="D513" s="115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</row>
    <row r="514">
      <c r="A514" s="115"/>
      <c r="B514" s="115"/>
      <c r="C514" s="115"/>
      <c r="D514" s="115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</row>
    <row r="515">
      <c r="A515" s="115"/>
      <c r="B515" s="115"/>
      <c r="C515" s="115"/>
      <c r="D515" s="115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</row>
    <row r="516">
      <c r="A516" s="115"/>
      <c r="B516" s="115"/>
      <c r="C516" s="115"/>
      <c r="D516" s="115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</row>
    <row r="517">
      <c r="A517" s="115"/>
      <c r="B517" s="115"/>
      <c r="C517" s="115"/>
      <c r="D517" s="115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</row>
    <row r="518">
      <c r="A518" s="115"/>
      <c r="B518" s="115"/>
      <c r="C518" s="115"/>
      <c r="D518" s="115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</row>
    <row r="519">
      <c r="A519" s="115"/>
      <c r="B519" s="115"/>
      <c r="C519" s="115"/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</row>
    <row r="520">
      <c r="A520" s="115"/>
      <c r="B520" s="115"/>
      <c r="C520" s="115"/>
      <c r="D520" s="115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</row>
    <row r="521">
      <c r="A521" s="115"/>
      <c r="B521" s="115"/>
      <c r="C521" s="115"/>
      <c r="D521" s="115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</row>
    <row r="522">
      <c r="A522" s="115"/>
      <c r="B522" s="115"/>
      <c r="C522" s="115"/>
      <c r="D522" s="115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</row>
    <row r="523">
      <c r="A523" s="115"/>
      <c r="B523" s="115"/>
      <c r="C523" s="115"/>
      <c r="D523" s="115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</row>
    <row r="524">
      <c r="A524" s="115"/>
      <c r="B524" s="115"/>
      <c r="C524" s="115"/>
      <c r="D524" s="115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</row>
    <row r="525">
      <c r="A525" s="115"/>
      <c r="B525" s="115"/>
      <c r="C525" s="115"/>
      <c r="D525" s="115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</row>
    <row r="526">
      <c r="A526" s="115"/>
      <c r="B526" s="115"/>
      <c r="C526" s="115"/>
      <c r="D526" s="115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</row>
    <row r="527">
      <c r="A527" s="115"/>
      <c r="B527" s="115"/>
      <c r="C527" s="115"/>
      <c r="D527" s="115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</row>
    <row r="528">
      <c r="A528" s="115"/>
      <c r="B528" s="115"/>
      <c r="C528" s="115"/>
      <c r="D528" s="115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</row>
    <row r="529">
      <c r="A529" s="115"/>
      <c r="B529" s="115"/>
      <c r="C529" s="115"/>
      <c r="D529" s="115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</row>
    <row r="530">
      <c r="A530" s="115"/>
      <c r="B530" s="115"/>
      <c r="C530" s="115"/>
      <c r="D530" s="115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</row>
    <row r="531">
      <c r="A531" s="115"/>
      <c r="B531" s="115"/>
      <c r="C531" s="115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</row>
    <row r="532">
      <c r="A532" s="115"/>
      <c r="B532" s="115"/>
      <c r="C532" s="115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</row>
    <row r="533">
      <c r="A533" s="115"/>
      <c r="B533" s="115"/>
      <c r="C533" s="115"/>
      <c r="D533" s="115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</row>
    <row r="534">
      <c r="A534" s="115"/>
      <c r="B534" s="115"/>
      <c r="C534" s="115"/>
      <c r="D534" s="115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</row>
    <row r="535">
      <c r="A535" s="115"/>
      <c r="B535" s="115"/>
      <c r="C535" s="115"/>
      <c r="D535" s="115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</row>
    <row r="536">
      <c r="A536" s="115"/>
      <c r="B536" s="115"/>
      <c r="C536" s="115"/>
      <c r="D536" s="115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</row>
    <row r="537">
      <c r="A537" s="115"/>
      <c r="B537" s="115"/>
      <c r="C537" s="115"/>
      <c r="D537" s="115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</row>
    <row r="538">
      <c r="A538" s="115"/>
      <c r="B538" s="115"/>
      <c r="C538" s="115"/>
      <c r="D538" s="115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</row>
    <row r="539">
      <c r="A539" s="115"/>
      <c r="B539" s="115"/>
      <c r="C539" s="115"/>
      <c r="D539" s="115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</row>
    <row r="540">
      <c r="A540" s="115"/>
      <c r="B540" s="115"/>
      <c r="C540" s="115"/>
      <c r="D540" s="115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</row>
    <row r="541">
      <c r="A541" s="115"/>
      <c r="B541" s="115"/>
      <c r="C541" s="115"/>
      <c r="D541" s="115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</row>
    <row r="542">
      <c r="A542" s="115"/>
      <c r="B542" s="115"/>
      <c r="C542" s="115"/>
      <c r="D542" s="115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</row>
    <row r="543">
      <c r="A543" s="115"/>
      <c r="B543" s="115"/>
      <c r="C543" s="115"/>
      <c r="D543" s="115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</row>
    <row r="544">
      <c r="A544" s="115"/>
      <c r="B544" s="115"/>
      <c r="C544" s="115"/>
      <c r="D544" s="115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</row>
    <row r="545">
      <c r="A545" s="115"/>
      <c r="B545" s="115"/>
      <c r="C545" s="115"/>
      <c r="D545" s="115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</row>
    <row r="546">
      <c r="A546" s="115"/>
      <c r="B546" s="115"/>
      <c r="C546" s="115"/>
      <c r="D546" s="115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</row>
    <row r="547">
      <c r="A547" s="115"/>
      <c r="B547" s="115"/>
      <c r="C547" s="115"/>
      <c r="D547" s="115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</row>
    <row r="548">
      <c r="A548" s="115"/>
      <c r="B548" s="115"/>
      <c r="C548" s="115"/>
      <c r="D548" s="115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</row>
    <row r="549">
      <c r="A549" s="115"/>
      <c r="B549" s="115"/>
      <c r="C549" s="115"/>
      <c r="D549" s="115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</row>
    <row r="550">
      <c r="A550" s="115"/>
      <c r="B550" s="115"/>
      <c r="C550" s="115"/>
      <c r="D550" s="115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</row>
    <row r="551">
      <c r="A551" s="115"/>
      <c r="B551" s="115"/>
      <c r="C551" s="115"/>
      <c r="D551" s="115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</row>
    <row r="552">
      <c r="A552" s="115"/>
      <c r="B552" s="115"/>
      <c r="C552" s="115"/>
      <c r="D552" s="115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</row>
    <row r="553">
      <c r="A553" s="115"/>
      <c r="B553" s="115"/>
      <c r="C553" s="115"/>
      <c r="D553" s="115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</row>
    <row r="554">
      <c r="A554" s="115"/>
      <c r="B554" s="115"/>
      <c r="C554" s="115"/>
      <c r="D554" s="115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</row>
    <row r="555">
      <c r="A555" s="115"/>
      <c r="B555" s="115"/>
      <c r="C555" s="115"/>
      <c r="D555" s="115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</row>
    <row r="556">
      <c r="A556" s="115"/>
      <c r="B556" s="115"/>
      <c r="C556" s="115"/>
      <c r="D556" s="115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</row>
    <row r="557">
      <c r="A557" s="115"/>
      <c r="B557" s="115"/>
      <c r="C557" s="115"/>
      <c r="D557" s="115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</row>
    <row r="558">
      <c r="A558" s="115"/>
      <c r="B558" s="115"/>
      <c r="C558" s="115"/>
      <c r="D558" s="115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</row>
    <row r="559">
      <c r="A559" s="115"/>
      <c r="B559" s="115"/>
      <c r="C559" s="115"/>
      <c r="D559" s="115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</row>
    <row r="560">
      <c r="A560" s="115"/>
      <c r="B560" s="115"/>
      <c r="C560" s="115"/>
      <c r="D560" s="115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</row>
    <row r="561">
      <c r="A561" s="115"/>
      <c r="B561" s="115"/>
      <c r="C561" s="115"/>
      <c r="D561" s="115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</row>
    <row r="562">
      <c r="A562" s="115"/>
      <c r="B562" s="115"/>
      <c r="C562" s="115"/>
      <c r="D562" s="115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</row>
    <row r="563">
      <c r="A563" s="115"/>
      <c r="B563" s="115"/>
      <c r="C563" s="115"/>
      <c r="D563" s="115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</row>
    <row r="564">
      <c r="A564" s="115"/>
      <c r="B564" s="115"/>
      <c r="C564" s="115"/>
      <c r="D564" s="115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</row>
    <row r="565">
      <c r="A565" s="115"/>
      <c r="B565" s="115"/>
      <c r="C565" s="115"/>
      <c r="D565" s="115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</row>
    <row r="566">
      <c r="A566" s="115"/>
      <c r="B566" s="115"/>
      <c r="C566" s="115"/>
      <c r="D566" s="115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</row>
    <row r="567">
      <c r="A567" s="115"/>
      <c r="B567" s="115"/>
      <c r="C567" s="115"/>
      <c r="D567" s="115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</row>
    <row r="568">
      <c r="A568" s="115"/>
      <c r="B568" s="115"/>
      <c r="C568" s="115"/>
      <c r="D568" s="115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</row>
    <row r="569">
      <c r="A569" s="115"/>
      <c r="B569" s="115"/>
      <c r="C569" s="115"/>
      <c r="D569" s="115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</row>
    <row r="570">
      <c r="A570" s="115"/>
      <c r="B570" s="115"/>
      <c r="C570" s="115"/>
      <c r="D570" s="115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</row>
    <row r="571">
      <c r="A571" s="115"/>
      <c r="B571" s="115"/>
      <c r="C571" s="115"/>
      <c r="D571" s="115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</row>
    <row r="572">
      <c r="A572" s="115"/>
      <c r="B572" s="115"/>
      <c r="C572" s="115"/>
      <c r="D572" s="115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</row>
    <row r="573">
      <c r="A573" s="115"/>
      <c r="B573" s="115"/>
      <c r="C573" s="115"/>
      <c r="D573" s="115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</row>
    <row r="574">
      <c r="A574" s="115"/>
      <c r="B574" s="115"/>
      <c r="C574" s="115"/>
      <c r="D574" s="115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</row>
    <row r="575">
      <c r="A575" s="115"/>
      <c r="B575" s="115"/>
      <c r="C575" s="115"/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</row>
    <row r="576">
      <c r="A576" s="115"/>
      <c r="B576" s="115"/>
      <c r="C576" s="115"/>
      <c r="D576" s="115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</row>
    <row r="577">
      <c r="A577" s="115"/>
      <c r="B577" s="115"/>
      <c r="C577" s="115"/>
      <c r="D577" s="115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</row>
    <row r="578">
      <c r="A578" s="115"/>
      <c r="B578" s="115"/>
      <c r="C578" s="115"/>
      <c r="D578" s="115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</row>
    <row r="579">
      <c r="A579" s="115"/>
      <c r="B579" s="115"/>
      <c r="C579" s="115"/>
      <c r="D579" s="115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</row>
    <row r="580">
      <c r="A580" s="115"/>
      <c r="B580" s="115"/>
      <c r="C580" s="115"/>
      <c r="D580" s="115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</row>
    <row r="581">
      <c r="A581" s="115"/>
      <c r="B581" s="115"/>
      <c r="C581" s="115"/>
      <c r="D581" s="115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</row>
    <row r="582">
      <c r="A582" s="115"/>
      <c r="B582" s="115"/>
      <c r="C582" s="115"/>
      <c r="D582" s="115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</row>
    <row r="583">
      <c r="A583" s="115"/>
      <c r="B583" s="115"/>
      <c r="C583" s="115"/>
      <c r="D583" s="115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</row>
    <row r="584">
      <c r="A584" s="115"/>
      <c r="B584" s="115"/>
      <c r="C584" s="115"/>
      <c r="D584" s="115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</row>
    <row r="585">
      <c r="A585" s="115"/>
      <c r="B585" s="115"/>
      <c r="C585" s="115"/>
      <c r="D585" s="115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</row>
    <row r="586">
      <c r="A586" s="115"/>
      <c r="B586" s="115"/>
      <c r="C586" s="115"/>
      <c r="D586" s="115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</row>
    <row r="587">
      <c r="A587" s="115"/>
      <c r="B587" s="115"/>
      <c r="C587" s="115"/>
      <c r="D587" s="115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</row>
    <row r="588">
      <c r="A588" s="115"/>
      <c r="B588" s="115"/>
      <c r="C588" s="115"/>
      <c r="D588" s="115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</row>
    <row r="589">
      <c r="A589" s="115"/>
      <c r="B589" s="115"/>
      <c r="C589" s="115"/>
      <c r="D589" s="115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</row>
    <row r="590">
      <c r="A590" s="115"/>
      <c r="B590" s="115"/>
      <c r="C590" s="115"/>
      <c r="D590" s="115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</row>
    <row r="591">
      <c r="A591" s="115"/>
      <c r="B591" s="115"/>
      <c r="C591" s="115"/>
      <c r="D591" s="115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</row>
    <row r="592">
      <c r="A592" s="115"/>
      <c r="B592" s="115"/>
      <c r="C592" s="115"/>
      <c r="D592" s="115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</row>
    <row r="593">
      <c r="A593" s="115"/>
      <c r="B593" s="115"/>
      <c r="C593" s="115"/>
      <c r="D593" s="115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</row>
    <row r="594">
      <c r="A594" s="115"/>
      <c r="B594" s="115"/>
      <c r="C594" s="115"/>
      <c r="D594" s="115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</row>
    <row r="595">
      <c r="A595" s="115"/>
      <c r="B595" s="115"/>
      <c r="C595" s="115"/>
      <c r="D595" s="115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</row>
    <row r="596">
      <c r="A596" s="115"/>
      <c r="B596" s="115"/>
      <c r="C596" s="115"/>
      <c r="D596" s="115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</row>
    <row r="597">
      <c r="A597" s="115"/>
      <c r="B597" s="115"/>
      <c r="C597" s="115"/>
      <c r="D597" s="115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</row>
    <row r="598">
      <c r="A598" s="115"/>
      <c r="B598" s="115"/>
      <c r="C598" s="115"/>
      <c r="D598" s="115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</row>
    <row r="599">
      <c r="A599" s="115"/>
      <c r="B599" s="115"/>
      <c r="C599" s="115"/>
      <c r="D599" s="115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</row>
    <row r="600">
      <c r="A600" s="115"/>
      <c r="B600" s="115"/>
      <c r="C600" s="115"/>
      <c r="D600" s="115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</row>
    <row r="601">
      <c r="A601" s="115"/>
      <c r="B601" s="115"/>
      <c r="C601" s="115"/>
      <c r="D601" s="115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</row>
    <row r="602">
      <c r="A602" s="115"/>
      <c r="B602" s="115"/>
      <c r="C602" s="115"/>
      <c r="D602" s="115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</row>
    <row r="603">
      <c r="A603" s="115"/>
      <c r="B603" s="115"/>
      <c r="C603" s="115"/>
      <c r="D603" s="115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</row>
    <row r="604">
      <c r="A604" s="115"/>
      <c r="B604" s="115"/>
      <c r="C604" s="115"/>
      <c r="D604" s="115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</row>
    <row r="605">
      <c r="A605" s="115"/>
      <c r="B605" s="115"/>
      <c r="C605" s="115"/>
      <c r="D605" s="115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</row>
    <row r="606">
      <c r="A606" s="115"/>
      <c r="B606" s="115"/>
      <c r="C606" s="115"/>
      <c r="D606" s="115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</row>
    <row r="607">
      <c r="A607" s="115"/>
      <c r="B607" s="115"/>
      <c r="C607" s="115"/>
      <c r="D607" s="115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</row>
    <row r="608">
      <c r="A608" s="115"/>
      <c r="B608" s="115"/>
      <c r="C608" s="115"/>
      <c r="D608" s="115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</row>
    <row r="609">
      <c r="A609" s="115"/>
      <c r="B609" s="115"/>
      <c r="C609" s="115"/>
      <c r="D609" s="115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</row>
    <row r="610">
      <c r="A610" s="115"/>
      <c r="B610" s="115"/>
      <c r="C610" s="115"/>
      <c r="D610" s="115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</row>
    <row r="611">
      <c r="A611" s="115"/>
      <c r="B611" s="115"/>
      <c r="C611" s="115"/>
      <c r="D611" s="115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</row>
    <row r="612">
      <c r="A612" s="115"/>
      <c r="B612" s="115"/>
      <c r="C612" s="115"/>
      <c r="D612" s="115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</row>
    <row r="613">
      <c r="A613" s="115"/>
      <c r="B613" s="115"/>
      <c r="C613" s="115"/>
      <c r="D613" s="115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</row>
    <row r="614">
      <c r="A614" s="115"/>
      <c r="B614" s="115"/>
      <c r="C614" s="115"/>
      <c r="D614" s="115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</row>
    <row r="615">
      <c r="A615" s="115"/>
      <c r="B615" s="115"/>
      <c r="C615" s="115"/>
      <c r="D615" s="115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</row>
    <row r="616">
      <c r="A616" s="115"/>
      <c r="B616" s="115"/>
      <c r="C616" s="115"/>
      <c r="D616" s="115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</row>
    <row r="617">
      <c r="A617" s="115"/>
      <c r="B617" s="115"/>
      <c r="C617" s="115"/>
      <c r="D617" s="115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</row>
    <row r="618">
      <c r="A618" s="115"/>
      <c r="B618" s="115"/>
      <c r="C618" s="115"/>
      <c r="D618" s="115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</row>
    <row r="619">
      <c r="A619" s="115"/>
      <c r="B619" s="115"/>
      <c r="C619" s="115"/>
      <c r="D619" s="115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</row>
    <row r="620">
      <c r="A620" s="115"/>
      <c r="B620" s="115"/>
      <c r="C620" s="115"/>
      <c r="D620" s="115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</row>
    <row r="621">
      <c r="A621" s="115"/>
      <c r="B621" s="115"/>
      <c r="C621" s="115"/>
      <c r="D621" s="115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</row>
    <row r="622">
      <c r="A622" s="115"/>
      <c r="B622" s="115"/>
      <c r="C622" s="115"/>
      <c r="D622" s="115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</row>
    <row r="623">
      <c r="A623" s="115"/>
      <c r="B623" s="115"/>
      <c r="C623" s="115"/>
      <c r="D623" s="115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</row>
    <row r="624">
      <c r="A624" s="115"/>
      <c r="B624" s="115"/>
      <c r="C624" s="115"/>
      <c r="D624" s="115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</row>
    <row r="625">
      <c r="A625" s="115"/>
      <c r="B625" s="115"/>
      <c r="C625" s="115"/>
      <c r="D625" s="115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</row>
    <row r="626">
      <c r="A626" s="115"/>
      <c r="B626" s="115"/>
      <c r="C626" s="115"/>
      <c r="D626" s="115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</row>
    <row r="627">
      <c r="A627" s="115"/>
      <c r="B627" s="115"/>
      <c r="C627" s="115"/>
      <c r="D627" s="115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</row>
    <row r="628">
      <c r="A628" s="115"/>
      <c r="B628" s="115"/>
      <c r="C628" s="115"/>
      <c r="D628" s="115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</row>
    <row r="629">
      <c r="A629" s="115"/>
      <c r="B629" s="115"/>
      <c r="C629" s="115"/>
      <c r="D629" s="115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</row>
    <row r="630">
      <c r="A630" s="115"/>
      <c r="B630" s="115"/>
      <c r="C630" s="115"/>
      <c r="D630" s="115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</row>
    <row r="631">
      <c r="A631" s="115"/>
      <c r="B631" s="115"/>
      <c r="C631" s="115"/>
      <c r="D631" s="115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</row>
    <row r="632">
      <c r="A632" s="115"/>
      <c r="B632" s="115"/>
      <c r="C632" s="115"/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</row>
    <row r="633">
      <c r="A633" s="115"/>
      <c r="B633" s="115"/>
      <c r="C633" s="115"/>
      <c r="D633" s="115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</row>
    <row r="634">
      <c r="A634" s="115"/>
      <c r="B634" s="115"/>
      <c r="C634" s="115"/>
      <c r="D634" s="115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</row>
    <row r="635">
      <c r="A635" s="115"/>
      <c r="B635" s="115"/>
      <c r="C635" s="115"/>
      <c r="D635" s="115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</row>
    <row r="636">
      <c r="A636" s="115"/>
      <c r="B636" s="115"/>
      <c r="C636" s="115"/>
      <c r="D636" s="115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</row>
    <row r="637">
      <c r="A637" s="115"/>
      <c r="B637" s="115"/>
      <c r="C637" s="115"/>
      <c r="D637" s="115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</row>
    <row r="638">
      <c r="A638" s="115"/>
      <c r="B638" s="115"/>
      <c r="C638" s="115"/>
      <c r="D638" s="115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</row>
    <row r="639">
      <c r="A639" s="115"/>
      <c r="B639" s="115"/>
      <c r="C639" s="115"/>
      <c r="D639" s="115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</row>
    <row r="640">
      <c r="A640" s="115"/>
      <c r="B640" s="115"/>
      <c r="C640" s="115"/>
      <c r="D640" s="115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</row>
    <row r="641">
      <c r="A641" s="115"/>
      <c r="B641" s="115"/>
      <c r="C641" s="115"/>
      <c r="D641" s="115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</row>
    <row r="642">
      <c r="A642" s="115"/>
      <c r="B642" s="115"/>
      <c r="C642" s="115"/>
      <c r="D642" s="115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</row>
    <row r="643">
      <c r="A643" s="115"/>
      <c r="B643" s="115"/>
      <c r="C643" s="115"/>
      <c r="D643" s="115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</row>
    <row r="644">
      <c r="A644" s="115"/>
      <c r="B644" s="115"/>
      <c r="C644" s="115"/>
      <c r="D644" s="115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</row>
    <row r="645">
      <c r="A645" s="115"/>
      <c r="B645" s="115"/>
      <c r="C645" s="115"/>
      <c r="D645" s="115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</row>
    <row r="646">
      <c r="A646" s="115"/>
      <c r="B646" s="115"/>
      <c r="C646" s="115"/>
      <c r="D646" s="115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</row>
    <row r="647">
      <c r="A647" s="115"/>
      <c r="B647" s="115"/>
      <c r="C647" s="115"/>
      <c r="D647" s="115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</row>
    <row r="648">
      <c r="A648" s="115"/>
      <c r="B648" s="115"/>
      <c r="C648" s="115"/>
      <c r="D648" s="115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</row>
    <row r="649">
      <c r="A649" s="115"/>
      <c r="B649" s="115"/>
      <c r="C649" s="115"/>
      <c r="D649" s="115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</row>
    <row r="650">
      <c r="A650" s="115"/>
      <c r="B650" s="115"/>
      <c r="C650" s="115"/>
      <c r="D650" s="115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</row>
    <row r="651">
      <c r="A651" s="115"/>
      <c r="B651" s="115"/>
      <c r="C651" s="115"/>
      <c r="D651" s="115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</row>
    <row r="652">
      <c r="A652" s="115"/>
      <c r="B652" s="115"/>
      <c r="C652" s="115"/>
      <c r="D652" s="115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</row>
    <row r="653">
      <c r="A653" s="115"/>
      <c r="B653" s="115"/>
      <c r="C653" s="115"/>
      <c r="D653" s="115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</row>
    <row r="654">
      <c r="A654" s="115"/>
      <c r="B654" s="115"/>
      <c r="C654" s="115"/>
      <c r="D654" s="115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</row>
    <row r="655">
      <c r="A655" s="115"/>
      <c r="B655" s="115"/>
      <c r="C655" s="115"/>
      <c r="D655" s="115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</row>
    <row r="656">
      <c r="A656" s="115"/>
      <c r="B656" s="115"/>
      <c r="C656" s="115"/>
      <c r="D656" s="115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</row>
    <row r="657">
      <c r="A657" s="115"/>
      <c r="B657" s="115"/>
      <c r="C657" s="115"/>
      <c r="D657" s="115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</row>
    <row r="658">
      <c r="A658" s="115"/>
      <c r="B658" s="115"/>
      <c r="C658" s="115"/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</row>
    <row r="659">
      <c r="A659" s="115"/>
      <c r="B659" s="115"/>
      <c r="C659" s="115"/>
      <c r="D659" s="115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</row>
    <row r="660">
      <c r="A660" s="115"/>
      <c r="B660" s="115"/>
      <c r="C660" s="115"/>
      <c r="D660" s="115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</row>
    <row r="661">
      <c r="A661" s="115"/>
      <c r="B661" s="115"/>
      <c r="C661" s="115"/>
      <c r="D661" s="115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</row>
    <row r="662">
      <c r="A662" s="115"/>
      <c r="B662" s="115"/>
      <c r="C662" s="115"/>
      <c r="D662" s="115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</row>
    <row r="663">
      <c r="A663" s="115"/>
      <c r="B663" s="115"/>
      <c r="C663" s="115"/>
      <c r="D663" s="115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</row>
    <row r="664">
      <c r="A664" s="115"/>
      <c r="B664" s="115"/>
      <c r="C664" s="115"/>
      <c r="D664" s="115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</row>
    <row r="665">
      <c r="A665" s="115"/>
      <c r="B665" s="115"/>
      <c r="C665" s="115"/>
      <c r="D665" s="115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</row>
    <row r="666">
      <c r="A666" s="115"/>
      <c r="B666" s="115"/>
      <c r="C666" s="115"/>
      <c r="D666" s="115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</row>
    <row r="667">
      <c r="A667" s="115"/>
      <c r="B667" s="115"/>
      <c r="C667" s="115"/>
      <c r="D667" s="115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</row>
    <row r="668">
      <c r="A668" s="115"/>
      <c r="B668" s="115"/>
      <c r="C668" s="115"/>
      <c r="D668" s="115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</row>
    <row r="669">
      <c r="A669" s="115"/>
      <c r="B669" s="115"/>
      <c r="C669" s="115"/>
      <c r="D669" s="115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</row>
    <row r="670">
      <c r="A670" s="115"/>
      <c r="B670" s="115"/>
      <c r="C670" s="115"/>
      <c r="D670" s="115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</row>
    <row r="671">
      <c r="A671" s="115"/>
      <c r="B671" s="115"/>
      <c r="C671" s="115"/>
      <c r="D671" s="115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</row>
    <row r="672">
      <c r="A672" s="115"/>
      <c r="B672" s="115"/>
      <c r="C672" s="115"/>
      <c r="D672" s="115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</row>
    <row r="673">
      <c r="A673" s="115"/>
      <c r="B673" s="115"/>
      <c r="C673" s="115"/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</row>
    <row r="674">
      <c r="A674" s="115"/>
      <c r="B674" s="115"/>
      <c r="C674" s="115"/>
      <c r="D674" s="115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</row>
    <row r="675">
      <c r="A675" s="115"/>
      <c r="B675" s="115"/>
      <c r="C675" s="115"/>
      <c r="D675" s="115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</row>
    <row r="676">
      <c r="A676" s="115"/>
      <c r="B676" s="115"/>
      <c r="C676" s="115"/>
      <c r="D676" s="115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</row>
    <row r="677">
      <c r="A677" s="115"/>
      <c r="B677" s="115"/>
      <c r="C677" s="115"/>
      <c r="D677" s="115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</row>
    <row r="678">
      <c r="A678" s="115"/>
      <c r="B678" s="115"/>
      <c r="C678" s="115"/>
      <c r="D678" s="115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</row>
    <row r="679">
      <c r="A679" s="115"/>
      <c r="B679" s="115"/>
      <c r="C679" s="115"/>
      <c r="D679" s="115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</row>
    <row r="680">
      <c r="A680" s="115"/>
      <c r="B680" s="115"/>
      <c r="C680" s="115"/>
      <c r="D680" s="115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</row>
    <row r="681">
      <c r="A681" s="115"/>
      <c r="B681" s="115"/>
      <c r="C681" s="115"/>
      <c r="D681" s="115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</row>
    <row r="682">
      <c r="A682" s="115"/>
      <c r="B682" s="115"/>
      <c r="C682" s="115"/>
      <c r="D682" s="115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</row>
    <row r="683">
      <c r="A683" s="115"/>
      <c r="B683" s="115"/>
      <c r="C683" s="115"/>
      <c r="D683" s="115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</row>
    <row r="684">
      <c r="A684" s="115"/>
      <c r="B684" s="115"/>
      <c r="C684" s="115"/>
      <c r="D684" s="115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</row>
    <row r="685">
      <c r="A685" s="115"/>
      <c r="B685" s="115"/>
      <c r="C685" s="115"/>
      <c r="D685" s="115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</row>
    <row r="686">
      <c r="A686" s="115"/>
      <c r="B686" s="115"/>
      <c r="C686" s="115"/>
      <c r="D686" s="115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</row>
    <row r="687">
      <c r="A687" s="115"/>
      <c r="B687" s="115"/>
      <c r="C687" s="115"/>
      <c r="D687" s="115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</row>
    <row r="688">
      <c r="A688" s="115"/>
      <c r="B688" s="115"/>
      <c r="C688" s="115"/>
      <c r="D688" s="115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</row>
    <row r="689">
      <c r="A689" s="115"/>
      <c r="B689" s="115"/>
      <c r="C689" s="115"/>
      <c r="D689" s="115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</row>
    <row r="690">
      <c r="A690" s="115"/>
      <c r="B690" s="115"/>
      <c r="C690" s="115"/>
      <c r="D690" s="115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</row>
    <row r="691">
      <c r="A691" s="115"/>
      <c r="B691" s="115"/>
      <c r="C691" s="115"/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</row>
    <row r="692">
      <c r="A692" s="115"/>
      <c r="B692" s="115"/>
      <c r="C692" s="115"/>
      <c r="D692" s="115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</row>
    <row r="693">
      <c r="A693" s="115"/>
      <c r="B693" s="115"/>
      <c r="C693" s="115"/>
      <c r="D693" s="115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</row>
    <row r="694">
      <c r="A694" s="115"/>
      <c r="B694" s="115"/>
      <c r="C694" s="115"/>
      <c r="D694" s="115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</row>
    <row r="695">
      <c r="A695" s="115"/>
      <c r="B695" s="115"/>
      <c r="C695" s="115"/>
      <c r="D695" s="115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</row>
    <row r="696">
      <c r="A696" s="115"/>
      <c r="B696" s="115"/>
      <c r="C696" s="115"/>
      <c r="D696" s="115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</row>
    <row r="697">
      <c r="A697" s="115"/>
      <c r="B697" s="115"/>
      <c r="C697" s="115"/>
      <c r="D697" s="115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</row>
    <row r="698">
      <c r="A698" s="115"/>
      <c r="B698" s="115"/>
      <c r="C698" s="115"/>
      <c r="D698" s="115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</row>
    <row r="699">
      <c r="A699" s="115"/>
      <c r="B699" s="115"/>
      <c r="C699" s="115"/>
      <c r="D699" s="115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</row>
    <row r="700">
      <c r="A700" s="115"/>
      <c r="B700" s="115"/>
      <c r="C700" s="115"/>
      <c r="D700" s="115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</row>
    <row r="701">
      <c r="A701" s="115"/>
      <c r="B701" s="115"/>
      <c r="C701" s="115"/>
      <c r="D701" s="115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</row>
    <row r="702">
      <c r="A702" s="115"/>
      <c r="B702" s="115"/>
      <c r="C702" s="115"/>
      <c r="D702" s="115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</row>
    <row r="703">
      <c r="A703" s="115"/>
      <c r="B703" s="115"/>
      <c r="C703" s="115"/>
      <c r="D703" s="115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</row>
    <row r="704">
      <c r="A704" s="115"/>
      <c r="B704" s="115"/>
      <c r="C704" s="115"/>
      <c r="D704" s="115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</row>
    <row r="705">
      <c r="A705" s="115"/>
      <c r="B705" s="115"/>
      <c r="C705" s="115"/>
      <c r="D705" s="115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</row>
    <row r="706">
      <c r="A706" s="115"/>
      <c r="B706" s="115"/>
      <c r="C706" s="115"/>
      <c r="D706" s="115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</row>
    <row r="707">
      <c r="A707" s="115"/>
      <c r="B707" s="115"/>
      <c r="C707" s="115"/>
      <c r="D707" s="115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</row>
    <row r="708">
      <c r="A708" s="115"/>
      <c r="B708" s="115"/>
      <c r="C708" s="115"/>
      <c r="D708" s="115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</row>
    <row r="709">
      <c r="A709" s="115"/>
      <c r="B709" s="115"/>
      <c r="C709" s="115"/>
      <c r="D709" s="115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</row>
    <row r="710">
      <c r="A710" s="115"/>
      <c r="B710" s="115"/>
      <c r="C710" s="115"/>
      <c r="D710" s="115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</row>
    <row r="711">
      <c r="A711" s="115"/>
      <c r="B711" s="115"/>
      <c r="C711" s="115"/>
      <c r="D711" s="115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</row>
    <row r="712">
      <c r="A712" s="115"/>
      <c r="B712" s="115"/>
      <c r="C712" s="115"/>
      <c r="D712" s="115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</row>
    <row r="713">
      <c r="A713" s="115"/>
      <c r="B713" s="115"/>
      <c r="C713" s="115"/>
      <c r="D713" s="115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</row>
    <row r="714">
      <c r="A714" s="115"/>
      <c r="B714" s="115"/>
      <c r="C714" s="115"/>
      <c r="D714" s="115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</row>
    <row r="715">
      <c r="A715" s="115"/>
      <c r="B715" s="115"/>
      <c r="C715" s="115"/>
      <c r="D715" s="115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</row>
    <row r="716">
      <c r="A716" s="115"/>
      <c r="B716" s="115"/>
      <c r="C716" s="115"/>
      <c r="D716" s="115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</row>
    <row r="717">
      <c r="A717" s="115"/>
      <c r="B717" s="115"/>
      <c r="C717" s="115"/>
      <c r="D717" s="115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</row>
    <row r="718">
      <c r="A718" s="115"/>
      <c r="B718" s="115"/>
      <c r="C718" s="115"/>
      <c r="D718" s="115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</row>
    <row r="719">
      <c r="A719" s="115"/>
      <c r="B719" s="115"/>
      <c r="C719" s="115"/>
      <c r="D719" s="115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</row>
    <row r="720">
      <c r="A720" s="115"/>
      <c r="B720" s="115"/>
      <c r="C720" s="115"/>
      <c r="D720" s="115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</row>
    <row r="721">
      <c r="A721" s="115"/>
      <c r="B721" s="115"/>
      <c r="C721" s="115"/>
      <c r="D721" s="115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</row>
    <row r="722">
      <c r="A722" s="115"/>
      <c r="B722" s="115"/>
      <c r="C722" s="115"/>
      <c r="D722" s="115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</row>
    <row r="723">
      <c r="A723" s="115"/>
      <c r="B723" s="115"/>
      <c r="C723" s="115"/>
      <c r="D723" s="115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</row>
    <row r="724">
      <c r="A724" s="115"/>
      <c r="B724" s="115"/>
      <c r="C724" s="115"/>
      <c r="D724" s="115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</row>
    <row r="725">
      <c r="A725" s="115"/>
      <c r="B725" s="115"/>
      <c r="C725" s="115"/>
      <c r="D725" s="115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</row>
    <row r="726">
      <c r="A726" s="115"/>
      <c r="B726" s="115"/>
      <c r="C726" s="115"/>
      <c r="D726" s="115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</row>
    <row r="727">
      <c r="A727" s="115"/>
      <c r="B727" s="115"/>
      <c r="C727" s="115"/>
      <c r="D727" s="115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</row>
    <row r="728">
      <c r="A728" s="115"/>
      <c r="B728" s="115"/>
      <c r="C728" s="115"/>
      <c r="D728" s="115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</row>
    <row r="729">
      <c r="A729" s="115"/>
      <c r="B729" s="115"/>
      <c r="C729" s="115"/>
      <c r="D729" s="115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</row>
    <row r="730">
      <c r="A730" s="115"/>
      <c r="B730" s="115"/>
      <c r="C730" s="115"/>
      <c r="D730" s="115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</row>
    <row r="731">
      <c r="A731" s="115"/>
      <c r="B731" s="115"/>
      <c r="C731" s="115"/>
      <c r="D731" s="115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</row>
    <row r="732">
      <c r="A732" s="115"/>
      <c r="B732" s="115"/>
      <c r="C732" s="115"/>
      <c r="D732" s="115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</row>
    <row r="733">
      <c r="A733" s="115"/>
      <c r="B733" s="115"/>
      <c r="C733" s="115"/>
      <c r="D733" s="115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</row>
    <row r="734">
      <c r="A734" s="115"/>
      <c r="B734" s="115"/>
      <c r="C734" s="115"/>
      <c r="D734" s="115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</row>
    <row r="735">
      <c r="A735" s="115"/>
      <c r="B735" s="115"/>
      <c r="C735" s="115"/>
      <c r="D735" s="115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</row>
    <row r="736">
      <c r="A736" s="115"/>
      <c r="B736" s="115"/>
      <c r="C736" s="115"/>
      <c r="D736" s="115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</row>
    <row r="737">
      <c r="A737" s="115"/>
      <c r="B737" s="115"/>
      <c r="C737" s="115"/>
      <c r="D737" s="115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</row>
    <row r="738">
      <c r="A738" s="115"/>
      <c r="B738" s="115"/>
      <c r="C738" s="115"/>
      <c r="D738" s="115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</row>
    <row r="739">
      <c r="A739" s="115"/>
      <c r="B739" s="115"/>
      <c r="C739" s="115"/>
      <c r="D739" s="115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</row>
    <row r="740">
      <c r="A740" s="115"/>
      <c r="B740" s="115"/>
      <c r="C740" s="115"/>
      <c r="D740" s="115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</row>
    <row r="741">
      <c r="A741" s="115"/>
      <c r="B741" s="115"/>
      <c r="C741" s="115"/>
      <c r="D741" s="115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</row>
    <row r="742">
      <c r="A742" s="115"/>
      <c r="B742" s="115"/>
      <c r="C742" s="115"/>
      <c r="D742" s="115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</row>
    <row r="743">
      <c r="A743" s="115"/>
      <c r="B743" s="115"/>
      <c r="C743" s="115"/>
      <c r="D743" s="115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</row>
    <row r="744">
      <c r="A744" s="115"/>
      <c r="B744" s="115"/>
      <c r="C744" s="115"/>
      <c r="D744" s="115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</row>
    <row r="745">
      <c r="A745" s="115"/>
      <c r="B745" s="115"/>
      <c r="C745" s="115"/>
      <c r="D745" s="115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</row>
    <row r="746">
      <c r="A746" s="115"/>
      <c r="B746" s="115"/>
      <c r="C746" s="115"/>
      <c r="D746" s="115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</row>
    <row r="747">
      <c r="A747" s="115"/>
      <c r="B747" s="115"/>
      <c r="C747" s="115"/>
      <c r="D747" s="115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</row>
    <row r="748">
      <c r="A748" s="115"/>
      <c r="B748" s="115"/>
      <c r="C748" s="115"/>
      <c r="D748" s="115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</row>
    <row r="749">
      <c r="A749" s="115"/>
      <c r="B749" s="115"/>
      <c r="C749" s="115"/>
      <c r="D749" s="115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</row>
    <row r="750">
      <c r="A750" s="115"/>
      <c r="B750" s="115"/>
      <c r="C750" s="115"/>
      <c r="D750" s="115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</row>
    <row r="751">
      <c r="A751" s="115"/>
      <c r="B751" s="115"/>
      <c r="C751" s="115"/>
      <c r="D751" s="115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</row>
    <row r="752">
      <c r="A752" s="115"/>
      <c r="B752" s="115"/>
      <c r="C752" s="115"/>
      <c r="D752" s="115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</row>
    <row r="753">
      <c r="A753" s="115"/>
      <c r="B753" s="115"/>
      <c r="C753" s="115"/>
      <c r="D753" s="115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</row>
    <row r="754">
      <c r="A754" s="115"/>
      <c r="B754" s="115"/>
      <c r="C754" s="115"/>
      <c r="D754" s="115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</row>
    <row r="755">
      <c r="A755" s="115"/>
      <c r="B755" s="115"/>
      <c r="C755" s="115"/>
      <c r="D755" s="115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</row>
    <row r="756">
      <c r="A756" s="115"/>
      <c r="B756" s="115"/>
      <c r="C756" s="115"/>
      <c r="D756" s="115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</row>
    <row r="757">
      <c r="A757" s="115"/>
      <c r="B757" s="115"/>
      <c r="C757" s="115"/>
      <c r="D757" s="115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</row>
    <row r="758">
      <c r="A758" s="115"/>
      <c r="B758" s="115"/>
      <c r="C758" s="115"/>
      <c r="D758" s="115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</row>
    <row r="759">
      <c r="A759" s="115"/>
      <c r="B759" s="115"/>
      <c r="C759" s="115"/>
      <c r="D759" s="115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</row>
    <row r="760">
      <c r="A760" s="115"/>
      <c r="B760" s="115"/>
      <c r="C760" s="115"/>
      <c r="D760" s="115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</row>
    <row r="761">
      <c r="A761" s="115"/>
      <c r="B761" s="115"/>
      <c r="C761" s="115"/>
      <c r="D761" s="115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</row>
    <row r="762">
      <c r="A762" s="115"/>
      <c r="B762" s="115"/>
      <c r="C762" s="115"/>
      <c r="D762" s="115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</row>
    <row r="763">
      <c r="A763" s="115"/>
      <c r="B763" s="115"/>
      <c r="C763" s="115"/>
      <c r="D763" s="115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</row>
    <row r="764">
      <c r="A764" s="115"/>
      <c r="B764" s="115"/>
      <c r="C764" s="115"/>
      <c r="D764" s="115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</row>
    <row r="765">
      <c r="A765" s="115"/>
      <c r="B765" s="115"/>
      <c r="C765" s="115"/>
      <c r="D765" s="115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</row>
    <row r="766">
      <c r="A766" s="115"/>
      <c r="B766" s="115"/>
      <c r="C766" s="115"/>
      <c r="D766" s="115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</row>
    <row r="767">
      <c r="A767" s="115"/>
      <c r="B767" s="115"/>
      <c r="C767" s="115"/>
      <c r="D767" s="115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</row>
    <row r="768">
      <c r="A768" s="115"/>
      <c r="B768" s="115"/>
      <c r="C768" s="115"/>
      <c r="D768" s="115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</row>
    <row r="769">
      <c r="A769" s="115"/>
      <c r="B769" s="115"/>
      <c r="C769" s="115"/>
      <c r="D769" s="115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</row>
    <row r="770">
      <c r="A770" s="115"/>
      <c r="B770" s="115"/>
      <c r="C770" s="115"/>
      <c r="D770" s="115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</row>
    <row r="771">
      <c r="A771" s="115"/>
      <c r="B771" s="115"/>
      <c r="C771" s="115"/>
      <c r="D771" s="115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</row>
    <row r="772">
      <c r="A772" s="115"/>
      <c r="B772" s="115"/>
      <c r="C772" s="115"/>
      <c r="D772" s="115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</row>
    <row r="773">
      <c r="A773" s="115"/>
      <c r="B773" s="115"/>
      <c r="C773" s="115"/>
      <c r="D773" s="115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</row>
    <row r="774">
      <c r="A774" s="115"/>
      <c r="B774" s="115"/>
      <c r="C774" s="115"/>
      <c r="D774" s="115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</row>
    <row r="775">
      <c r="A775" s="115"/>
      <c r="B775" s="115"/>
      <c r="C775" s="115"/>
      <c r="D775" s="115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</row>
    <row r="776">
      <c r="A776" s="115"/>
      <c r="B776" s="115"/>
      <c r="C776" s="115"/>
      <c r="D776" s="115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</row>
    <row r="777">
      <c r="A777" s="115"/>
      <c r="B777" s="115"/>
      <c r="C777" s="115"/>
      <c r="D777" s="115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</row>
    <row r="778">
      <c r="A778" s="115"/>
      <c r="B778" s="115"/>
      <c r="C778" s="115"/>
      <c r="D778" s="115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</row>
    <row r="779">
      <c r="A779" s="115"/>
      <c r="B779" s="115"/>
      <c r="C779" s="115"/>
      <c r="D779" s="115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</row>
    <row r="780">
      <c r="A780" s="115"/>
      <c r="B780" s="115"/>
      <c r="C780" s="115"/>
      <c r="D780" s="115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</row>
    <row r="781">
      <c r="A781" s="115"/>
      <c r="B781" s="115"/>
      <c r="C781" s="115"/>
      <c r="D781" s="115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</row>
    <row r="782">
      <c r="A782" s="115"/>
      <c r="B782" s="115"/>
      <c r="C782" s="115"/>
      <c r="D782" s="115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</row>
    <row r="783">
      <c r="A783" s="115"/>
      <c r="B783" s="115"/>
      <c r="C783" s="115"/>
      <c r="D783" s="115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</row>
    <row r="784">
      <c r="A784" s="115"/>
      <c r="B784" s="115"/>
      <c r="C784" s="115"/>
      <c r="D784" s="115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</row>
    <row r="785">
      <c r="A785" s="115"/>
      <c r="B785" s="115"/>
      <c r="C785" s="115"/>
      <c r="D785" s="115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</row>
    <row r="786">
      <c r="A786" s="115"/>
      <c r="B786" s="115"/>
      <c r="C786" s="115"/>
      <c r="D786" s="115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</row>
    <row r="787">
      <c r="A787" s="115"/>
      <c r="B787" s="115"/>
      <c r="C787" s="115"/>
      <c r="D787" s="115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</row>
    <row r="788">
      <c r="A788" s="115"/>
      <c r="B788" s="115"/>
      <c r="C788" s="115"/>
      <c r="D788" s="115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</row>
    <row r="789">
      <c r="A789" s="115"/>
      <c r="B789" s="115"/>
      <c r="C789" s="115"/>
      <c r="D789" s="115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</row>
    <row r="790">
      <c r="A790" s="115"/>
      <c r="B790" s="115"/>
      <c r="C790" s="115"/>
      <c r="D790" s="115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</row>
    <row r="791">
      <c r="A791" s="115"/>
      <c r="B791" s="115"/>
      <c r="C791" s="115"/>
      <c r="D791" s="115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</row>
    <row r="792">
      <c r="A792" s="115"/>
      <c r="B792" s="115"/>
      <c r="C792" s="115"/>
      <c r="D792" s="115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</row>
    <row r="793">
      <c r="A793" s="115"/>
      <c r="B793" s="115"/>
      <c r="C793" s="115"/>
      <c r="D793" s="115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</row>
    <row r="794">
      <c r="A794" s="115"/>
      <c r="B794" s="115"/>
      <c r="C794" s="115"/>
      <c r="D794" s="115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</row>
    <row r="795">
      <c r="A795" s="115"/>
      <c r="B795" s="115"/>
      <c r="C795" s="115"/>
      <c r="D795" s="115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</row>
    <row r="796">
      <c r="A796" s="115"/>
      <c r="B796" s="115"/>
      <c r="C796" s="115"/>
      <c r="D796" s="115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</row>
    <row r="797">
      <c r="A797" s="115"/>
      <c r="B797" s="115"/>
      <c r="C797" s="115"/>
      <c r="D797" s="115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</row>
    <row r="798">
      <c r="A798" s="115"/>
      <c r="B798" s="115"/>
      <c r="C798" s="115"/>
      <c r="D798" s="115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</row>
    <row r="799">
      <c r="A799" s="115"/>
      <c r="B799" s="115"/>
      <c r="C799" s="115"/>
      <c r="D799" s="115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</row>
    <row r="800">
      <c r="A800" s="115"/>
      <c r="B800" s="115"/>
      <c r="C800" s="115"/>
      <c r="D800" s="115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</row>
    <row r="801">
      <c r="A801" s="115"/>
      <c r="B801" s="115"/>
      <c r="C801" s="115"/>
      <c r="D801" s="115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</row>
    <row r="802">
      <c r="A802" s="115"/>
      <c r="B802" s="115"/>
      <c r="C802" s="115"/>
      <c r="D802" s="115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</row>
    <row r="803">
      <c r="A803" s="115"/>
      <c r="B803" s="115"/>
      <c r="C803" s="115"/>
      <c r="D803" s="115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</row>
    <row r="804">
      <c r="A804" s="115"/>
      <c r="B804" s="115"/>
      <c r="C804" s="115"/>
      <c r="D804" s="115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</row>
    <row r="805">
      <c r="A805" s="115"/>
      <c r="B805" s="115"/>
      <c r="C805" s="115"/>
      <c r="D805" s="115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</row>
    <row r="806">
      <c r="A806" s="115"/>
      <c r="B806" s="115"/>
      <c r="C806" s="115"/>
      <c r="D806" s="115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</row>
    <row r="807">
      <c r="A807" s="115"/>
      <c r="B807" s="115"/>
      <c r="C807" s="115"/>
      <c r="D807" s="115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</row>
    <row r="808">
      <c r="A808" s="115"/>
      <c r="B808" s="115"/>
      <c r="C808" s="115"/>
      <c r="D808" s="115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</row>
    <row r="809">
      <c r="A809" s="115"/>
      <c r="B809" s="115"/>
      <c r="C809" s="115"/>
      <c r="D809" s="115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</row>
    <row r="810">
      <c r="A810" s="115"/>
      <c r="B810" s="115"/>
      <c r="C810" s="115"/>
      <c r="D810" s="115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</row>
    <row r="811">
      <c r="A811" s="115"/>
      <c r="B811" s="115"/>
      <c r="C811" s="115"/>
      <c r="D811" s="115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</row>
    <row r="812">
      <c r="A812" s="115"/>
      <c r="B812" s="115"/>
      <c r="C812" s="115"/>
      <c r="D812" s="115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</row>
    <row r="813">
      <c r="A813" s="115"/>
      <c r="B813" s="115"/>
      <c r="C813" s="115"/>
      <c r="D813" s="115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</row>
    <row r="814">
      <c r="A814" s="115"/>
      <c r="B814" s="115"/>
      <c r="C814" s="115"/>
      <c r="D814" s="115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</row>
    <row r="815">
      <c r="A815" s="115"/>
      <c r="B815" s="115"/>
      <c r="C815" s="115"/>
      <c r="D815" s="115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</row>
    <row r="816">
      <c r="A816" s="115"/>
      <c r="B816" s="115"/>
      <c r="C816" s="115"/>
      <c r="D816" s="115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</row>
    <row r="817">
      <c r="A817" s="115"/>
      <c r="B817" s="115"/>
      <c r="C817" s="115"/>
      <c r="D817" s="115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</row>
    <row r="818">
      <c r="A818" s="115"/>
      <c r="B818" s="115"/>
      <c r="C818" s="115"/>
      <c r="D818" s="115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</row>
    <row r="819">
      <c r="A819" s="115"/>
      <c r="B819" s="115"/>
      <c r="C819" s="115"/>
      <c r="D819" s="115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</row>
    <row r="820">
      <c r="A820" s="115"/>
      <c r="B820" s="115"/>
      <c r="C820" s="115"/>
      <c r="D820" s="115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</row>
    <row r="821">
      <c r="A821" s="115"/>
      <c r="B821" s="115"/>
      <c r="C821" s="115"/>
      <c r="D821" s="115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</row>
    <row r="822">
      <c r="A822" s="115"/>
      <c r="B822" s="115"/>
      <c r="C822" s="115"/>
      <c r="D822" s="115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</row>
    <row r="823">
      <c r="A823" s="115"/>
      <c r="B823" s="115"/>
      <c r="C823" s="115"/>
      <c r="D823" s="115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</row>
    <row r="824">
      <c r="A824" s="115"/>
      <c r="B824" s="115"/>
      <c r="C824" s="115"/>
      <c r="D824" s="115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</row>
    <row r="825">
      <c r="A825" s="115"/>
      <c r="B825" s="115"/>
      <c r="C825" s="115"/>
      <c r="D825" s="115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</row>
    <row r="826">
      <c r="A826" s="115"/>
      <c r="B826" s="115"/>
      <c r="C826" s="115"/>
      <c r="D826" s="115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</row>
    <row r="827">
      <c r="A827" s="115"/>
      <c r="B827" s="115"/>
      <c r="C827" s="115"/>
      <c r="D827" s="115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</row>
    <row r="828">
      <c r="A828" s="115"/>
      <c r="B828" s="115"/>
      <c r="C828" s="115"/>
      <c r="D828" s="115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</row>
    <row r="829">
      <c r="A829" s="115"/>
      <c r="B829" s="115"/>
      <c r="C829" s="115"/>
      <c r="D829" s="115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</row>
    <row r="830">
      <c r="A830" s="115"/>
      <c r="B830" s="115"/>
      <c r="C830" s="115"/>
      <c r="D830" s="115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</row>
    <row r="831">
      <c r="A831" s="115"/>
      <c r="B831" s="115"/>
      <c r="C831" s="115"/>
      <c r="D831" s="115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</row>
    <row r="832">
      <c r="A832" s="115"/>
      <c r="B832" s="115"/>
      <c r="C832" s="115"/>
      <c r="D832" s="115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</row>
    <row r="833">
      <c r="A833" s="115"/>
      <c r="B833" s="115"/>
      <c r="C833" s="115"/>
      <c r="D833" s="115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</row>
    <row r="834">
      <c r="A834" s="115"/>
      <c r="B834" s="115"/>
      <c r="C834" s="115"/>
      <c r="D834" s="115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</row>
    <row r="835">
      <c r="A835" s="115"/>
      <c r="B835" s="115"/>
      <c r="C835" s="115"/>
      <c r="D835" s="115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</row>
    <row r="836">
      <c r="A836" s="115"/>
      <c r="B836" s="115"/>
      <c r="C836" s="115"/>
      <c r="D836" s="115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</row>
    <row r="837">
      <c r="A837" s="115"/>
      <c r="B837" s="115"/>
      <c r="C837" s="115"/>
      <c r="D837" s="115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</row>
    <row r="838">
      <c r="A838" s="115"/>
      <c r="B838" s="115"/>
      <c r="C838" s="115"/>
      <c r="D838" s="115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</row>
    <row r="839">
      <c r="A839" s="115"/>
      <c r="B839" s="115"/>
      <c r="C839" s="115"/>
      <c r="D839" s="115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</row>
    <row r="840">
      <c r="A840" s="115"/>
      <c r="B840" s="115"/>
      <c r="C840" s="115"/>
      <c r="D840" s="115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</row>
    <row r="841">
      <c r="A841" s="115"/>
      <c r="B841" s="115"/>
      <c r="C841" s="115"/>
      <c r="D841" s="115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</row>
    <row r="842">
      <c r="A842" s="115"/>
      <c r="B842" s="115"/>
      <c r="C842" s="115"/>
      <c r="D842" s="115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</row>
    <row r="843">
      <c r="A843" s="115"/>
      <c r="B843" s="115"/>
      <c r="C843" s="115"/>
      <c r="D843" s="115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</row>
    <row r="844">
      <c r="A844" s="115"/>
      <c r="B844" s="115"/>
      <c r="C844" s="115"/>
      <c r="D844" s="115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</row>
    <row r="845">
      <c r="A845" s="115"/>
      <c r="B845" s="115"/>
      <c r="C845" s="115"/>
      <c r="D845" s="115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</row>
    <row r="846">
      <c r="A846" s="115"/>
      <c r="B846" s="115"/>
      <c r="C846" s="115"/>
      <c r="D846" s="115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</row>
    <row r="847">
      <c r="A847" s="115"/>
      <c r="B847" s="115"/>
      <c r="C847" s="115"/>
      <c r="D847" s="115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</row>
    <row r="848">
      <c r="A848" s="115"/>
      <c r="B848" s="115"/>
      <c r="C848" s="115"/>
      <c r="D848" s="115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</row>
    <row r="849">
      <c r="A849" s="115"/>
      <c r="B849" s="115"/>
      <c r="C849" s="115"/>
      <c r="D849" s="115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</row>
    <row r="850">
      <c r="A850" s="115"/>
      <c r="B850" s="115"/>
      <c r="C850" s="115"/>
      <c r="D850" s="115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</row>
    <row r="851">
      <c r="A851" s="115"/>
      <c r="B851" s="115"/>
      <c r="C851" s="115"/>
      <c r="D851" s="115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</row>
    <row r="852">
      <c r="A852" s="115"/>
      <c r="B852" s="115"/>
      <c r="C852" s="115"/>
      <c r="D852" s="115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</row>
    <row r="853">
      <c r="A853" s="115"/>
      <c r="B853" s="115"/>
      <c r="C853" s="115"/>
      <c r="D853" s="115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</row>
    <row r="854">
      <c r="A854" s="115"/>
      <c r="B854" s="115"/>
      <c r="C854" s="115"/>
      <c r="D854" s="115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</row>
    <row r="855">
      <c r="A855" s="115"/>
      <c r="B855" s="115"/>
      <c r="C855" s="115"/>
      <c r="D855" s="115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</row>
    <row r="856">
      <c r="A856" s="115"/>
      <c r="B856" s="115"/>
      <c r="C856" s="115"/>
      <c r="D856" s="115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</row>
    <row r="857">
      <c r="A857" s="115"/>
      <c r="B857" s="115"/>
      <c r="C857" s="115"/>
      <c r="D857" s="115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</row>
    <row r="858">
      <c r="A858" s="115"/>
      <c r="B858" s="115"/>
      <c r="C858" s="115"/>
      <c r="D858" s="115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</row>
    <row r="859">
      <c r="A859" s="115"/>
      <c r="B859" s="115"/>
      <c r="C859" s="115"/>
      <c r="D859" s="115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</row>
    <row r="860">
      <c r="A860" s="115"/>
      <c r="B860" s="115"/>
      <c r="C860" s="115"/>
      <c r="D860" s="115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</row>
    <row r="861">
      <c r="A861" s="115"/>
      <c r="B861" s="115"/>
      <c r="C861" s="115"/>
      <c r="D861" s="115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</row>
    <row r="862">
      <c r="A862" s="115"/>
      <c r="B862" s="115"/>
      <c r="C862" s="115"/>
      <c r="D862" s="115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</row>
    <row r="863">
      <c r="A863" s="115"/>
      <c r="B863" s="115"/>
      <c r="C863" s="115"/>
      <c r="D863" s="115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</row>
    <row r="864">
      <c r="A864" s="115"/>
      <c r="B864" s="115"/>
      <c r="C864" s="115"/>
      <c r="D864" s="115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</row>
    <row r="865">
      <c r="A865" s="115"/>
      <c r="B865" s="115"/>
      <c r="C865" s="115"/>
      <c r="D865" s="115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</row>
    <row r="866">
      <c r="A866" s="115"/>
      <c r="B866" s="115"/>
      <c r="C866" s="115"/>
      <c r="D866" s="115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</row>
    <row r="867">
      <c r="A867" s="115"/>
      <c r="B867" s="115"/>
      <c r="C867" s="115"/>
      <c r="D867" s="115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</row>
    <row r="868">
      <c r="A868" s="115"/>
      <c r="B868" s="115"/>
      <c r="C868" s="115"/>
      <c r="D868" s="115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</row>
    <row r="869">
      <c r="A869" s="115"/>
      <c r="B869" s="115"/>
      <c r="C869" s="115"/>
      <c r="D869" s="115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</row>
    <row r="870">
      <c r="A870" s="115"/>
      <c r="B870" s="115"/>
      <c r="C870" s="115"/>
      <c r="D870" s="115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</row>
    <row r="871">
      <c r="A871" s="115"/>
      <c r="B871" s="115"/>
      <c r="C871" s="115"/>
      <c r="D871" s="115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</row>
    <row r="872">
      <c r="A872" s="115"/>
      <c r="B872" s="115"/>
      <c r="C872" s="115"/>
      <c r="D872" s="115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</row>
    <row r="873">
      <c r="A873" s="115"/>
      <c r="B873" s="115"/>
      <c r="C873" s="115"/>
      <c r="D873" s="115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</row>
    <row r="874">
      <c r="A874" s="115"/>
      <c r="B874" s="115"/>
      <c r="C874" s="115"/>
      <c r="D874" s="115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</row>
    <row r="875">
      <c r="A875" s="115"/>
      <c r="B875" s="115"/>
      <c r="C875" s="115"/>
      <c r="D875" s="115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</row>
    <row r="876">
      <c r="A876" s="115"/>
      <c r="B876" s="115"/>
      <c r="C876" s="115"/>
      <c r="D876" s="115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</row>
    <row r="877">
      <c r="A877" s="115"/>
      <c r="B877" s="115"/>
      <c r="C877" s="115"/>
      <c r="D877" s="115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</row>
    <row r="878">
      <c r="A878" s="115"/>
      <c r="B878" s="115"/>
      <c r="C878" s="115"/>
      <c r="D878" s="115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</row>
    <row r="879">
      <c r="A879" s="115"/>
      <c r="B879" s="115"/>
      <c r="C879" s="115"/>
      <c r="D879" s="115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</row>
    <row r="880">
      <c r="A880" s="115"/>
      <c r="B880" s="115"/>
      <c r="C880" s="115"/>
      <c r="D880" s="115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</row>
    <row r="881">
      <c r="A881" s="115"/>
      <c r="B881" s="115"/>
      <c r="C881" s="115"/>
      <c r="D881" s="115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</row>
    <row r="882">
      <c r="A882" s="115"/>
      <c r="B882" s="115"/>
      <c r="C882" s="115"/>
      <c r="D882" s="115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</row>
    <row r="883">
      <c r="A883" s="115"/>
      <c r="B883" s="115"/>
      <c r="C883" s="115"/>
      <c r="D883" s="115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</row>
    <row r="884">
      <c r="A884" s="115"/>
      <c r="B884" s="115"/>
      <c r="C884" s="115"/>
      <c r="D884" s="115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</row>
    <row r="885">
      <c r="A885" s="115"/>
      <c r="B885" s="115"/>
      <c r="C885" s="115"/>
      <c r="D885" s="115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</row>
    <row r="886">
      <c r="A886" s="115"/>
      <c r="B886" s="115"/>
      <c r="C886" s="115"/>
      <c r="D886" s="115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</row>
    <row r="887">
      <c r="A887" s="115"/>
      <c r="B887" s="115"/>
      <c r="C887" s="115"/>
      <c r="D887" s="115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</row>
    <row r="888">
      <c r="A888" s="115"/>
      <c r="B888" s="115"/>
      <c r="C888" s="115"/>
      <c r="D888" s="115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</row>
    <row r="889">
      <c r="A889" s="115"/>
      <c r="B889" s="115"/>
      <c r="C889" s="115"/>
      <c r="D889" s="115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</row>
    <row r="890">
      <c r="A890" s="115"/>
      <c r="B890" s="115"/>
      <c r="C890" s="115"/>
      <c r="D890" s="115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</row>
    <row r="891">
      <c r="A891" s="115"/>
      <c r="B891" s="115"/>
      <c r="C891" s="115"/>
      <c r="D891" s="115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</row>
    <row r="892">
      <c r="A892" s="115"/>
      <c r="B892" s="115"/>
      <c r="C892" s="115"/>
      <c r="D892" s="115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</row>
    <row r="893">
      <c r="A893" s="115"/>
      <c r="B893" s="115"/>
      <c r="C893" s="115"/>
      <c r="D893" s="115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</row>
    <row r="894">
      <c r="A894" s="115"/>
      <c r="B894" s="115"/>
      <c r="C894" s="115"/>
      <c r="D894" s="115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</row>
    <row r="895">
      <c r="A895" s="115"/>
      <c r="B895" s="115"/>
      <c r="C895" s="115"/>
      <c r="D895" s="115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</row>
    <row r="896">
      <c r="A896" s="115"/>
      <c r="B896" s="115"/>
      <c r="C896" s="115"/>
      <c r="D896" s="115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</row>
    <row r="897">
      <c r="A897" s="115"/>
      <c r="B897" s="115"/>
      <c r="C897" s="115"/>
      <c r="D897" s="115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</row>
    <row r="898">
      <c r="A898" s="115"/>
      <c r="B898" s="115"/>
      <c r="C898" s="115"/>
      <c r="D898" s="115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</row>
    <row r="899">
      <c r="A899" s="115"/>
      <c r="B899" s="115"/>
      <c r="C899" s="115"/>
      <c r="D899" s="115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</row>
    <row r="900">
      <c r="A900" s="115"/>
      <c r="B900" s="115"/>
      <c r="C900" s="115"/>
      <c r="D900" s="115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</row>
    <row r="901">
      <c r="A901" s="115"/>
      <c r="B901" s="115"/>
      <c r="C901" s="115"/>
      <c r="D901" s="115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</row>
    <row r="902">
      <c r="A902" s="115"/>
      <c r="B902" s="115"/>
      <c r="C902" s="115"/>
      <c r="D902" s="115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</row>
    <row r="903">
      <c r="A903" s="115"/>
      <c r="B903" s="115"/>
      <c r="C903" s="115"/>
      <c r="D903" s="115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</row>
    <row r="904">
      <c r="A904" s="115"/>
      <c r="B904" s="115"/>
      <c r="C904" s="115"/>
      <c r="D904" s="115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</row>
    <row r="905">
      <c r="A905" s="115"/>
      <c r="B905" s="115"/>
      <c r="C905" s="115"/>
      <c r="D905" s="115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</row>
    <row r="906">
      <c r="A906" s="115"/>
      <c r="B906" s="115"/>
      <c r="C906" s="115"/>
      <c r="D906" s="115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</row>
    <row r="907">
      <c r="A907" s="115"/>
      <c r="B907" s="115"/>
      <c r="C907" s="115"/>
      <c r="D907" s="115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</row>
    <row r="908">
      <c r="A908" s="115"/>
      <c r="B908" s="115"/>
      <c r="C908" s="115"/>
      <c r="D908" s="115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</row>
    <row r="909">
      <c r="A909" s="115"/>
      <c r="B909" s="115"/>
      <c r="C909" s="115"/>
      <c r="D909" s="115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</row>
    <row r="910">
      <c r="A910" s="115"/>
      <c r="B910" s="115"/>
      <c r="C910" s="115"/>
      <c r="D910" s="115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</row>
    <row r="911">
      <c r="A911" s="115"/>
      <c r="B911" s="115"/>
      <c r="C911" s="115"/>
      <c r="D911" s="115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</row>
    <row r="912">
      <c r="A912" s="115"/>
      <c r="B912" s="115"/>
      <c r="C912" s="115"/>
      <c r="D912" s="115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</row>
    <row r="913">
      <c r="A913" s="115"/>
      <c r="B913" s="115"/>
      <c r="C913" s="115"/>
      <c r="D913" s="115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</row>
    <row r="914">
      <c r="A914" s="115"/>
      <c r="B914" s="115"/>
      <c r="C914" s="115"/>
      <c r="D914" s="115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</row>
    <row r="915">
      <c r="A915" s="115"/>
      <c r="B915" s="115"/>
      <c r="C915" s="115"/>
      <c r="D915" s="115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</row>
    <row r="916">
      <c r="A916" s="115"/>
      <c r="B916" s="115"/>
      <c r="C916" s="115"/>
      <c r="D916" s="115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</row>
    <row r="917">
      <c r="A917" s="115"/>
      <c r="B917" s="115"/>
      <c r="C917" s="115"/>
      <c r="D917" s="115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</row>
    <row r="918">
      <c r="A918" s="115"/>
      <c r="B918" s="115"/>
      <c r="C918" s="115"/>
      <c r="D918" s="115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</row>
    <row r="919">
      <c r="A919" s="115"/>
      <c r="B919" s="115"/>
      <c r="C919" s="115"/>
      <c r="D919" s="115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</row>
    <row r="920">
      <c r="A920" s="115"/>
      <c r="B920" s="115"/>
      <c r="C920" s="115"/>
      <c r="D920" s="115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</row>
    <row r="921">
      <c r="A921" s="115"/>
      <c r="B921" s="115"/>
      <c r="C921" s="115"/>
      <c r="D921" s="115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</row>
    <row r="922">
      <c r="A922" s="115"/>
      <c r="B922" s="115"/>
      <c r="C922" s="115"/>
      <c r="D922" s="115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</row>
    <row r="923">
      <c r="A923" s="115"/>
      <c r="B923" s="115"/>
      <c r="C923" s="115"/>
      <c r="D923" s="115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</row>
    <row r="924">
      <c r="A924" s="115"/>
      <c r="B924" s="115"/>
      <c r="C924" s="115"/>
      <c r="D924" s="115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</row>
    <row r="925">
      <c r="A925" s="115"/>
      <c r="B925" s="115"/>
      <c r="C925" s="115"/>
      <c r="D925" s="115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</row>
    <row r="926">
      <c r="A926" s="115"/>
      <c r="B926" s="115"/>
      <c r="C926" s="115"/>
      <c r="D926" s="115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</row>
    <row r="927">
      <c r="A927" s="115"/>
      <c r="B927" s="115"/>
      <c r="C927" s="115"/>
      <c r="D927" s="115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</row>
    <row r="928">
      <c r="A928" s="115"/>
      <c r="B928" s="115"/>
      <c r="C928" s="115"/>
      <c r="D928" s="115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</row>
    <row r="929">
      <c r="A929" s="115"/>
      <c r="B929" s="115"/>
      <c r="C929" s="115"/>
      <c r="D929" s="115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</row>
    <row r="930">
      <c r="A930" s="115"/>
      <c r="B930" s="115"/>
      <c r="C930" s="115"/>
      <c r="D930" s="115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</row>
    <row r="931">
      <c r="A931" s="115"/>
      <c r="B931" s="115"/>
      <c r="C931" s="115"/>
      <c r="D931" s="115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</row>
    <row r="932">
      <c r="A932" s="115"/>
      <c r="B932" s="115"/>
      <c r="C932" s="115"/>
      <c r="D932" s="115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</row>
    <row r="933">
      <c r="A933" s="115"/>
      <c r="B933" s="115"/>
      <c r="C933" s="115"/>
      <c r="D933" s="115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</row>
    <row r="934">
      <c r="A934" s="115"/>
      <c r="B934" s="115"/>
      <c r="C934" s="115"/>
      <c r="D934" s="115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</row>
    <row r="935">
      <c r="A935" s="115"/>
      <c r="B935" s="115"/>
      <c r="C935" s="115"/>
      <c r="D935" s="115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</row>
    <row r="936">
      <c r="A936" s="115"/>
      <c r="B936" s="115"/>
      <c r="C936" s="115"/>
      <c r="D936" s="115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</row>
    <row r="937">
      <c r="A937" s="115"/>
      <c r="B937" s="115"/>
      <c r="C937" s="115"/>
      <c r="D937" s="115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</row>
    <row r="938">
      <c r="A938" s="115"/>
      <c r="B938" s="115"/>
      <c r="C938" s="115"/>
      <c r="D938" s="115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</row>
    <row r="939">
      <c r="A939" s="115"/>
      <c r="B939" s="115"/>
      <c r="C939" s="115"/>
      <c r="D939" s="115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</row>
    <row r="940">
      <c r="A940" s="115"/>
      <c r="B940" s="115"/>
      <c r="C940" s="115"/>
      <c r="D940" s="115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</row>
    <row r="941">
      <c r="A941" s="115"/>
      <c r="B941" s="115"/>
      <c r="C941" s="115"/>
      <c r="D941" s="115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</row>
    <row r="942">
      <c r="A942" s="115"/>
      <c r="B942" s="115"/>
      <c r="C942" s="115"/>
      <c r="D942" s="115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</row>
    <row r="943">
      <c r="A943" s="115"/>
      <c r="B943" s="115"/>
      <c r="C943" s="115"/>
      <c r="D943" s="115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</row>
    <row r="944">
      <c r="A944" s="115"/>
      <c r="B944" s="115"/>
      <c r="C944" s="115"/>
      <c r="D944" s="115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</row>
    <row r="945">
      <c r="A945" s="115"/>
      <c r="B945" s="115"/>
      <c r="C945" s="115"/>
      <c r="D945" s="115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</row>
    <row r="946">
      <c r="A946" s="115"/>
      <c r="B946" s="115"/>
      <c r="C946" s="115"/>
      <c r="D946" s="115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</row>
    <row r="947">
      <c r="A947" s="115"/>
      <c r="B947" s="115"/>
      <c r="C947" s="115"/>
      <c r="D947" s="115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</row>
    <row r="948">
      <c r="A948" s="115"/>
      <c r="B948" s="115"/>
      <c r="C948" s="115"/>
      <c r="D948" s="115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</row>
    <row r="949">
      <c r="A949" s="115"/>
      <c r="B949" s="115"/>
      <c r="C949" s="115"/>
      <c r="D949" s="115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</row>
    <row r="950">
      <c r="A950" s="115"/>
      <c r="B950" s="115"/>
      <c r="C950" s="115"/>
      <c r="D950" s="115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</row>
    <row r="951">
      <c r="A951" s="115"/>
      <c r="B951" s="115"/>
      <c r="C951" s="115"/>
      <c r="D951" s="115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</row>
    <row r="952">
      <c r="A952" s="115"/>
      <c r="B952" s="115"/>
      <c r="C952" s="115"/>
      <c r="D952" s="115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</row>
    <row r="953">
      <c r="A953" s="115"/>
      <c r="B953" s="115"/>
      <c r="C953" s="115"/>
      <c r="D953" s="115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</row>
    <row r="954">
      <c r="A954" s="115"/>
      <c r="B954" s="115"/>
      <c r="C954" s="115"/>
      <c r="D954" s="115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</row>
    <row r="955">
      <c r="A955" s="115"/>
      <c r="B955" s="115"/>
      <c r="C955" s="115"/>
      <c r="D955" s="115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</row>
    <row r="956">
      <c r="A956" s="115"/>
      <c r="B956" s="115"/>
      <c r="C956" s="115"/>
      <c r="D956" s="115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</row>
    <row r="957">
      <c r="A957" s="115"/>
      <c r="B957" s="115"/>
      <c r="C957" s="115"/>
      <c r="D957" s="115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</row>
    <row r="958">
      <c r="A958" s="115"/>
      <c r="B958" s="115"/>
      <c r="C958" s="115"/>
      <c r="D958" s="115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</row>
    <row r="959">
      <c r="A959" s="115"/>
      <c r="B959" s="115"/>
      <c r="C959" s="115"/>
      <c r="D959" s="115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</row>
    <row r="960">
      <c r="A960" s="115"/>
      <c r="B960" s="115"/>
      <c r="C960" s="115"/>
      <c r="D960" s="115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</row>
    <row r="961">
      <c r="A961" s="115"/>
      <c r="B961" s="115"/>
      <c r="C961" s="115"/>
      <c r="D961" s="115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</row>
    <row r="962">
      <c r="A962" s="115"/>
      <c r="B962" s="115"/>
      <c r="C962" s="115"/>
      <c r="D962" s="115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</row>
    <row r="963">
      <c r="A963" s="115"/>
      <c r="B963" s="115"/>
      <c r="C963" s="115"/>
      <c r="D963" s="115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</row>
    <row r="964">
      <c r="A964" s="115"/>
      <c r="B964" s="115"/>
      <c r="C964" s="115"/>
      <c r="D964" s="115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</row>
    <row r="965">
      <c r="A965" s="115"/>
      <c r="B965" s="115"/>
      <c r="C965" s="115"/>
      <c r="D965" s="115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</row>
    <row r="966">
      <c r="A966" s="115"/>
      <c r="B966" s="115"/>
      <c r="C966" s="115"/>
      <c r="D966" s="115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</row>
    <row r="967">
      <c r="A967" s="115"/>
      <c r="B967" s="115"/>
      <c r="C967" s="115"/>
      <c r="D967" s="115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</row>
    <row r="968">
      <c r="A968" s="115"/>
      <c r="B968" s="115"/>
      <c r="C968" s="115"/>
      <c r="D968" s="115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</row>
    <row r="969">
      <c r="A969" s="115"/>
      <c r="B969" s="115"/>
      <c r="C969" s="115"/>
      <c r="D969" s="115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</row>
    <row r="970">
      <c r="A970" s="115"/>
      <c r="B970" s="115"/>
      <c r="C970" s="115"/>
      <c r="D970" s="115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</row>
    <row r="971">
      <c r="A971" s="115"/>
      <c r="B971" s="115"/>
      <c r="C971" s="115"/>
      <c r="D971" s="115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</row>
    <row r="972">
      <c r="A972" s="115"/>
      <c r="B972" s="115"/>
      <c r="C972" s="115"/>
      <c r="D972" s="115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</row>
    <row r="973">
      <c r="A973" s="115"/>
      <c r="B973" s="115"/>
      <c r="C973" s="115"/>
      <c r="D973" s="115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</row>
    <row r="974">
      <c r="A974" s="115"/>
      <c r="B974" s="115"/>
      <c r="C974" s="115"/>
      <c r="D974" s="115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</row>
    <row r="975">
      <c r="A975" s="115"/>
      <c r="B975" s="115"/>
      <c r="C975" s="115"/>
      <c r="D975" s="115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</row>
    <row r="976">
      <c r="A976" s="115"/>
      <c r="B976" s="115"/>
      <c r="C976" s="115"/>
      <c r="D976" s="115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</row>
    <row r="977">
      <c r="A977" s="115"/>
      <c r="B977" s="115"/>
      <c r="C977" s="115"/>
      <c r="D977" s="115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</row>
    <row r="978">
      <c r="A978" s="115"/>
      <c r="B978" s="115"/>
      <c r="C978" s="115"/>
      <c r="D978" s="115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</row>
    <row r="979">
      <c r="A979" s="115"/>
      <c r="B979" s="115"/>
      <c r="C979" s="115"/>
      <c r="D979" s="115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</row>
    <row r="980">
      <c r="A980" s="115"/>
      <c r="B980" s="115"/>
      <c r="C980" s="115"/>
      <c r="D980" s="115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</row>
    <row r="981">
      <c r="A981" s="115"/>
      <c r="B981" s="115"/>
      <c r="C981" s="115"/>
      <c r="D981" s="115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</row>
    <row r="982">
      <c r="A982" s="115"/>
      <c r="B982" s="115"/>
      <c r="C982" s="115"/>
      <c r="D982" s="115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</row>
    <row r="983">
      <c r="A983" s="115"/>
      <c r="B983" s="115"/>
      <c r="C983" s="115"/>
      <c r="D983" s="115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</row>
    <row r="984">
      <c r="A984" s="115"/>
      <c r="B984" s="115"/>
      <c r="C984" s="115"/>
      <c r="D984" s="115"/>
      <c r="E984" s="115"/>
      <c r="F984" s="115"/>
      <c r="G984" s="115"/>
      <c r="H984" s="115"/>
      <c r="I984" s="115"/>
      <c r="J984" s="115"/>
      <c r="K984" s="115"/>
      <c r="L984" s="115"/>
      <c r="M984" s="115"/>
      <c r="N984" s="115"/>
      <c r="O984" s="115"/>
      <c r="P984" s="115"/>
      <c r="Q984" s="115"/>
      <c r="R984" s="115"/>
      <c r="S984" s="115"/>
    </row>
    <row r="985">
      <c r="A985" s="115"/>
      <c r="B985" s="115"/>
      <c r="C985" s="115"/>
      <c r="D985" s="115"/>
      <c r="E985" s="115"/>
      <c r="F985" s="115"/>
      <c r="G985" s="115"/>
      <c r="H985" s="115"/>
      <c r="I985" s="115"/>
      <c r="J985" s="115"/>
      <c r="K985" s="115"/>
      <c r="L985" s="115"/>
      <c r="M985" s="115"/>
      <c r="N985" s="115"/>
      <c r="O985" s="115"/>
      <c r="P985" s="115"/>
      <c r="Q985" s="115"/>
      <c r="R985" s="115"/>
      <c r="S985" s="115"/>
    </row>
    <row r="986">
      <c r="A986" s="115"/>
      <c r="B986" s="115"/>
      <c r="C986" s="115"/>
      <c r="D986" s="115"/>
      <c r="E986" s="115"/>
      <c r="F986" s="115"/>
      <c r="G986" s="115"/>
      <c r="H986" s="115"/>
      <c r="I986" s="115"/>
      <c r="J986" s="115"/>
      <c r="K986" s="115"/>
      <c r="L986" s="115"/>
      <c r="M986" s="115"/>
      <c r="N986" s="115"/>
      <c r="O986" s="115"/>
      <c r="P986" s="115"/>
      <c r="Q986" s="115"/>
      <c r="R986" s="115"/>
      <c r="S986" s="115"/>
    </row>
    <row r="987">
      <c r="A987" s="115"/>
      <c r="B987" s="115"/>
      <c r="C987" s="115"/>
      <c r="D987" s="115"/>
      <c r="E987" s="115"/>
      <c r="F987" s="115"/>
      <c r="G987" s="115"/>
      <c r="H987" s="115"/>
      <c r="I987" s="115"/>
      <c r="J987" s="115"/>
      <c r="K987" s="115"/>
      <c r="L987" s="115"/>
      <c r="M987" s="115"/>
      <c r="N987" s="115"/>
      <c r="O987" s="115"/>
      <c r="P987" s="115"/>
      <c r="Q987" s="115"/>
      <c r="R987" s="115"/>
      <c r="S987" s="115"/>
    </row>
    <row r="988">
      <c r="A988" s="115"/>
      <c r="B988" s="115"/>
      <c r="C988" s="115"/>
      <c r="D988" s="115"/>
      <c r="E988" s="115"/>
      <c r="F988" s="115"/>
      <c r="G988" s="115"/>
      <c r="H988" s="115"/>
      <c r="I988" s="115"/>
      <c r="J988" s="115"/>
      <c r="K988" s="115"/>
      <c r="L988" s="115"/>
      <c r="M988" s="115"/>
      <c r="N988" s="115"/>
      <c r="O988" s="115"/>
      <c r="P988" s="115"/>
      <c r="Q988" s="115"/>
      <c r="R988" s="115"/>
      <c r="S988" s="115"/>
    </row>
    <row r="989">
      <c r="A989" s="115"/>
      <c r="B989" s="115"/>
      <c r="C989" s="115"/>
      <c r="D989" s="115"/>
      <c r="E989" s="115"/>
      <c r="F989" s="115"/>
      <c r="G989" s="115"/>
      <c r="H989" s="115"/>
      <c r="I989" s="115"/>
      <c r="J989" s="115"/>
      <c r="K989" s="115"/>
      <c r="L989" s="115"/>
      <c r="M989" s="115"/>
      <c r="N989" s="115"/>
      <c r="O989" s="115"/>
      <c r="P989" s="115"/>
      <c r="Q989" s="115"/>
      <c r="R989" s="115"/>
      <c r="S989" s="115"/>
    </row>
    <row r="990">
      <c r="A990" s="115"/>
      <c r="B990" s="115"/>
      <c r="C990" s="115"/>
      <c r="D990" s="115"/>
      <c r="E990" s="115"/>
      <c r="F990" s="115"/>
      <c r="G990" s="115"/>
      <c r="H990" s="115"/>
      <c r="I990" s="115"/>
      <c r="J990" s="115"/>
      <c r="K990" s="115"/>
      <c r="L990" s="115"/>
      <c r="M990" s="115"/>
      <c r="N990" s="115"/>
      <c r="O990" s="115"/>
      <c r="P990" s="115"/>
      <c r="Q990" s="115"/>
      <c r="R990" s="115"/>
      <c r="S990" s="115"/>
    </row>
    <row r="991">
      <c r="A991" s="115"/>
      <c r="B991" s="115"/>
      <c r="C991" s="115"/>
      <c r="D991" s="115"/>
      <c r="E991" s="115"/>
      <c r="F991" s="115"/>
      <c r="G991" s="115"/>
      <c r="H991" s="115"/>
      <c r="I991" s="115"/>
      <c r="J991" s="115"/>
      <c r="K991" s="115"/>
      <c r="L991" s="115"/>
      <c r="M991" s="115"/>
      <c r="N991" s="115"/>
      <c r="O991" s="115"/>
      <c r="P991" s="115"/>
      <c r="Q991" s="115"/>
      <c r="R991" s="115"/>
      <c r="S991" s="115"/>
    </row>
    <row r="992">
      <c r="A992" s="115"/>
      <c r="B992" s="115"/>
      <c r="C992" s="115"/>
      <c r="D992" s="115"/>
      <c r="E992" s="115"/>
      <c r="F992" s="115"/>
      <c r="G992" s="115"/>
      <c r="H992" s="115"/>
      <c r="I992" s="115"/>
      <c r="J992" s="115"/>
      <c r="K992" s="115"/>
      <c r="L992" s="115"/>
      <c r="M992" s="115"/>
      <c r="N992" s="115"/>
      <c r="O992" s="115"/>
      <c r="P992" s="115"/>
      <c r="Q992" s="115"/>
      <c r="R992" s="115"/>
      <c r="S992" s="115"/>
    </row>
    <row r="993">
      <c r="A993" s="115"/>
      <c r="B993" s="115"/>
      <c r="C993" s="115"/>
      <c r="D993" s="115"/>
      <c r="E993" s="115"/>
      <c r="F993" s="115"/>
      <c r="G993" s="115"/>
      <c r="H993" s="115"/>
      <c r="I993" s="115"/>
      <c r="J993" s="115"/>
      <c r="K993" s="115"/>
      <c r="L993" s="115"/>
      <c r="M993" s="115"/>
      <c r="N993" s="115"/>
      <c r="O993" s="115"/>
      <c r="P993" s="115"/>
      <c r="Q993" s="115"/>
      <c r="R993" s="115"/>
      <c r="S993" s="115"/>
    </row>
    <row r="994">
      <c r="A994" s="115"/>
      <c r="B994" s="115"/>
      <c r="C994" s="115"/>
      <c r="D994" s="115"/>
      <c r="E994" s="115"/>
      <c r="F994" s="115"/>
      <c r="G994" s="115"/>
      <c r="H994" s="115"/>
      <c r="I994" s="115"/>
      <c r="J994" s="115"/>
      <c r="K994" s="115"/>
      <c r="L994" s="115"/>
      <c r="M994" s="115"/>
      <c r="N994" s="115"/>
      <c r="O994" s="115"/>
      <c r="P994" s="115"/>
      <c r="Q994" s="115"/>
      <c r="R994" s="115"/>
      <c r="S994" s="115"/>
    </row>
    <row r="995">
      <c r="A995" s="115"/>
      <c r="B995" s="115"/>
      <c r="C995" s="115"/>
      <c r="D995" s="115"/>
      <c r="E995" s="115"/>
      <c r="F995" s="115"/>
      <c r="G995" s="115"/>
      <c r="H995" s="115"/>
      <c r="I995" s="115"/>
      <c r="J995" s="115"/>
      <c r="K995" s="115"/>
      <c r="L995" s="115"/>
      <c r="M995" s="115"/>
      <c r="N995" s="115"/>
      <c r="O995" s="115"/>
      <c r="P995" s="115"/>
      <c r="Q995" s="115"/>
      <c r="R995" s="115"/>
      <c r="S995" s="115"/>
    </row>
    <row r="996">
      <c r="A996" s="115"/>
      <c r="B996" s="115"/>
      <c r="C996" s="115"/>
      <c r="D996" s="115"/>
      <c r="E996" s="115"/>
      <c r="F996" s="115"/>
      <c r="G996" s="115"/>
      <c r="H996" s="115"/>
      <c r="I996" s="115"/>
      <c r="J996" s="115"/>
      <c r="K996" s="115"/>
      <c r="L996" s="115"/>
      <c r="M996" s="115"/>
      <c r="N996" s="115"/>
      <c r="O996" s="115"/>
      <c r="P996" s="115"/>
      <c r="Q996" s="115"/>
      <c r="R996" s="115"/>
      <c r="S996" s="115"/>
    </row>
    <row r="997">
      <c r="A997" s="115"/>
      <c r="B997" s="115"/>
      <c r="C997" s="115"/>
      <c r="D997" s="115"/>
      <c r="E997" s="115"/>
      <c r="F997" s="115"/>
      <c r="G997" s="115"/>
      <c r="H997" s="115"/>
      <c r="I997" s="115"/>
      <c r="J997" s="115"/>
      <c r="K997" s="115"/>
      <c r="L997" s="115"/>
      <c r="M997" s="115"/>
      <c r="N997" s="115"/>
      <c r="O997" s="115"/>
      <c r="P997" s="115"/>
      <c r="Q997" s="115"/>
      <c r="R997" s="115"/>
      <c r="S997" s="115"/>
    </row>
    <row r="998">
      <c r="A998" s="115"/>
      <c r="B998" s="115"/>
      <c r="C998" s="115"/>
      <c r="D998" s="115"/>
      <c r="E998" s="115"/>
      <c r="F998" s="115"/>
      <c r="G998" s="115"/>
      <c r="H998" s="115"/>
      <c r="I998" s="115"/>
      <c r="J998" s="115"/>
      <c r="K998" s="115"/>
      <c r="L998" s="115"/>
      <c r="M998" s="115"/>
      <c r="N998" s="115"/>
      <c r="O998" s="115"/>
      <c r="P998" s="115"/>
      <c r="Q998" s="115"/>
      <c r="R998" s="115"/>
      <c r="S998" s="115"/>
    </row>
    <row r="999">
      <c r="A999" s="115"/>
      <c r="B999" s="115"/>
      <c r="C999" s="115"/>
      <c r="D999" s="115"/>
      <c r="E999" s="115"/>
      <c r="F999" s="115"/>
      <c r="G999" s="115"/>
      <c r="H999" s="115"/>
      <c r="I999" s="115"/>
      <c r="J999" s="115"/>
      <c r="K999" s="115"/>
      <c r="L999" s="115"/>
      <c r="M999" s="115"/>
      <c r="N999" s="115"/>
      <c r="O999" s="115"/>
      <c r="P999" s="115"/>
      <c r="Q999" s="115"/>
      <c r="R999" s="115"/>
      <c r="S999" s="115"/>
    </row>
    <row r="1000">
      <c r="A1000" s="115"/>
      <c r="B1000" s="115"/>
      <c r="C1000" s="115"/>
      <c r="D1000" s="115"/>
      <c r="E1000" s="115"/>
      <c r="F1000" s="115"/>
      <c r="G1000" s="115"/>
      <c r="H1000" s="115"/>
      <c r="I1000" s="115"/>
      <c r="J1000" s="115"/>
      <c r="K1000" s="115"/>
      <c r="L1000" s="115"/>
      <c r="M1000" s="115"/>
      <c r="N1000" s="115"/>
      <c r="O1000" s="115"/>
      <c r="P1000" s="115"/>
      <c r="Q1000" s="115"/>
      <c r="R1000" s="115"/>
      <c r="S1000" s="115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27.5"/>
    <col customWidth="1" min="2" max="2" width="20.63"/>
    <col customWidth="1" min="3" max="3" width="14.63"/>
    <col customWidth="1" min="6" max="6" width="19.5"/>
    <col customWidth="1" min="8" max="8" width="18.0"/>
  </cols>
  <sheetData>
    <row r="1">
      <c r="A1" s="90" t="s">
        <v>0</v>
      </c>
      <c r="B1" s="91" t="s">
        <v>415</v>
      </c>
      <c r="C1" s="116" t="s">
        <v>416</v>
      </c>
      <c r="D1" s="92" t="s">
        <v>417</v>
      </c>
      <c r="E1" s="92" t="s">
        <v>418</v>
      </c>
      <c r="F1" s="92" t="s">
        <v>419</v>
      </c>
      <c r="G1" s="92" t="s">
        <v>420</v>
      </c>
      <c r="H1" s="92" t="s">
        <v>421</v>
      </c>
      <c r="I1" s="92">
        <v>2.0</v>
      </c>
      <c r="J1" s="92">
        <v>3.0</v>
      </c>
      <c r="K1" s="92">
        <v>4.0</v>
      </c>
      <c r="L1" s="92">
        <v>5.0</v>
      </c>
      <c r="M1" s="92">
        <v>6.0</v>
      </c>
      <c r="N1" s="92">
        <v>7.0</v>
      </c>
      <c r="O1" s="92">
        <v>8.0</v>
      </c>
      <c r="P1" s="92">
        <v>9.0</v>
      </c>
      <c r="Q1" s="92">
        <v>10.0</v>
      </c>
      <c r="R1" s="101"/>
      <c r="S1" s="101"/>
      <c r="T1" s="101"/>
      <c r="U1" s="101"/>
      <c r="V1" s="101"/>
    </row>
    <row r="2">
      <c r="A2" s="93" t="s">
        <v>27</v>
      </c>
      <c r="B2" s="102">
        <f t="shared" ref="B2:B36" si="1">SUM(C2:Z2)</f>
        <v>13</v>
      </c>
      <c r="C2" s="92">
        <v>0.0</v>
      </c>
      <c r="D2" s="92">
        <v>0.0</v>
      </c>
      <c r="E2" s="95">
        <v>0.0</v>
      </c>
      <c r="F2" s="92">
        <v>0.0</v>
      </c>
      <c r="G2" s="92">
        <v>0.0</v>
      </c>
      <c r="H2" s="92">
        <v>2.0</v>
      </c>
      <c r="I2" s="92">
        <v>0.0</v>
      </c>
      <c r="J2" s="92">
        <v>2.0</v>
      </c>
      <c r="K2" s="92">
        <v>2.0</v>
      </c>
      <c r="L2" s="92">
        <v>1.0</v>
      </c>
      <c r="M2" s="92">
        <v>2.0</v>
      </c>
      <c r="N2" s="92">
        <v>1.0</v>
      </c>
      <c r="O2" s="92">
        <v>1.0</v>
      </c>
      <c r="P2" s="92">
        <v>0.0</v>
      </c>
      <c r="Q2" s="92">
        <v>2.0</v>
      </c>
      <c r="V2" s="97"/>
    </row>
    <row r="3">
      <c r="A3" s="96" t="s">
        <v>95</v>
      </c>
      <c r="B3" s="102">
        <f t="shared" si="1"/>
        <v>14</v>
      </c>
      <c r="C3" s="92">
        <v>0.0</v>
      </c>
      <c r="D3" s="92">
        <v>0.0</v>
      </c>
      <c r="E3" s="95">
        <v>2.0</v>
      </c>
      <c r="F3" s="92">
        <v>0.0</v>
      </c>
      <c r="G3" s="92">
        <v>0.0</v>
      </c>
      <c r="H3" s="92">
        <v>2.0</v>
      </c>
      <c r="I3" s="92">
        <v>1.0</v>
      </c>
      <c r="J3" s="92">
        <v>2.0</v>
      </c>
      <c r="K3" s="92">
        <v>2.0</v>
      </c>
      <c r="L3" s="92">
        <v>0.0</v>
      </c>
      <c r="M3" s="92">
        <v>1.0</v>
      </c>
      <c r="N3" s="92">
        <v>0.0</v>
      </c>
      <c r="O3" s="92">
        <v>2.0</v>
      </c>
      <c r="P3" s="92">
        <v>1.0</v>
      </c>
      <c r="Q3" s="92">
        <v>1.0</v>
      </c>
      <c r="V3" s="97"/>
    </row>
    <row r="4">
      <c r="A4" s="96" t="s">
        <v>100</v>
      </c>
      <c r="B4" s="102">
        <f t="shared" si="1"/>
        <v>0</v>
      </c>
      <c r="C4" s="92">
        <v>0.0</v>
      </c>
      <c r="D4" s="92">
        <v>0.0</v>
      </c>
      <c r="E4" s="95">
        <v>0.0</v>
      </c>
      <c r="F4" s="92">
        <v>0.0</v>
      </c>
      <c r="G4" s="92">
        <v>0.0</v>
      </c>
      <c r="H4" s="92">
        <v>0.0</v>
      </c>
      <c r="I4" s="92">
        <v>0.0</v>
      </c>
      <c r="J4" s="92">
        <v>0.0</v>
      </c>
      <c r="K4" s="92">
        <v>0.0</v>
      </c>
      <c r="L4" s="92">
        <v>0.0</v>
      </c>
      <c r="M4" s="92">
        <v>0.0</v>
      </c>
      <c r="N4" s="92">
        <v>0.0</v>
      </c>
      <c r="O4" s="92">
        <v>0.0</v>
      </c>
      <c r="P4" s="92">
        <v>0.0</v>
      </c>
      <c r="Q4" s="92">
        <v>0.0</v>
      </c>
      <c r="V4" s="97"/>
    </row>
    <row r="5">
      <c r="A5" s="98" t="s">
        <v>34</v>
      </c>
      <c r="B5" s="102">
        <f t="shared" si="1"/>
        <v>6</v>
      </c>
      <c r="C5" s="92">
        <v>0.0</v>
      </c>
      <c r="D5" s="92">
        <v>0.0</v>
      </c>
      <c r="E5" s="95">
        <v>2.0</v>
      </c>
      <c r="F5" s="92">
        <v>0.0</v>
      </c>
      <c r="G5" s="92">
        <v>0.0</v>
      </c>
      <c r="H5" s="92">
        <v>2.0</v>
      </c>
      <c r="I5" s="92">
        <v>0.0</v>
      </c>
      <c r="J5" s="92">
        <v>0.0</v>
      </c>
      <c r="K5" s="92">
        <v>1.0</v>
      </c>
      <c r="L5" s="92">
        <v>0.0</v>
      </c>
      <c r="M5" s="92">
        <v>0.0</v>
      </c>
      <c r="N5" s="92">
        <v>0.0</v>
      </c>
      <c r="O5" s="92">
        <v>0.0</v>
      </c>
      <c r="P5" s="92">
        <v>1.0</v>
      </c>
      <c r="Q5" s="92">
        <v>0.0</v>
      </c>
      <c r="V5" s="97"/>
    </row>
    <row r="6">
      <c r="A6" s="98" t="s">
        <v>223</v>
      </c>
      <c r="B6" s="102">
        <f t="shared" si="1"/>
        <v>18</v>
      </c>
      <c r="C6" s="92">
        <v>0.0</v>
      </c>
      <c r="D6" s="92">
        <v>0.0</v>
      </c>
      <c r="E6" s="95">
        <v>2.0</v>
      </c>
      <c r="F6" s="92">
        <v>0.0</v>
      </c>
      <c r="G6" s="92">
        <v>1.0</v>
      </c>
      <c r="H6" s="92">
        <v>2.0</v>
      </c>
      <c r="I6" s="92">
        <v>2.0</v>
      </c>
      <c r="J6" s="92">
        <v>1.0</v>
      </c>
      <c r="K6" s="92">
        <v>2.0</v>
      </c>
      <c r="L6" s="92">
        <v>0.0</v>
      </c>
      <c r="M6" s="92">
        <v>2.0</v>
      </c>
      <c r="N6" s="92">
        <v>0.0</v>
      </c>
      <c r="O6" s="92">
        <v>2.0</v>
      </c>
      <c r="P6" s="92">
        <v>2.0</v>
      </c>
      <c r="Q6" s="92">
        <v>2.0</v>
      </c>
      <c r="V6" s="97"/>
    </row>
    <row r="7">
      <c r="A7" s="96" t="s">
        <v>119</v>
      </c>
      <c r="B7" s="102">
        <f t="shared" si="1"/>
        <v>0</v>
      </c>
      <c r="C7" s="92">
        <v>0.0</v>
      </c>
      <c r="D7" s="92">
        <v>0.0</v>
      </c>
      <c r="E7" s="95">
        <v>0.0</v>
      </c>
      <c r="F7" s="92">
        <v>0.0</v>
      </c>
      <c r="G7" s="92">
        <v>0.0</v>
      </c>
      <c r="H7" s="92">
        <v>0.0</v>
      </c>
      <c r="I7" s="92">
        <v>0.0</v>
      </c>
      <c r="J7" s="92">
        <v>0.0</v>
      </c>
      <c r="K7" s="92">
        <v>0.0</v>
      </c>
      <c r="L7" s="92">
        <v>0.0</v>
      </c>
      <c r="M7" s="92">
        <v>0.0</v>
      </c>
      <c r="N7" s="92">
        <v>0.0</v>
      </c>
      <c r="O7" s="92">
        <v>0.0</v>
      </c>
      <c r="P7" s="92">
        <v>0.0</v>
      </c>
      <c r="Q7" s="92">
        <v>0.0</v>
      </c>
      <c r="V7" s="97"/>
    </row>
    <row r="8">
      <c r="A8" s="96" t="s">
        <v>70</v>
      </c>
      <c r="B8" s="102">
        <f t="shared" si="1"/>
        <v>8</v>
      </c>
      <c r="C8" s="92">
        <v>0.0</v>
      </c>
      <c r="D8" s="92">
        <v>0.0</v>
      </c>
      <c r="E8" s="95">
        <v>2.0</v>
      </c>
      <c r="F8" s="92">
        <v>0.0</v>
      </c>
      <c r="G8" s="92">
        <v>0.0</v>
      </c>
      <c r="H8" s="92">
        <v>0.0</v>
      </c>
      <c r="I8" s="92">
        <v>1.0</v>
      </c>
      <c r="J8" s="92">
        <v>1.0</v>
      </c>
      <c r="K8" s="92">
        <v>2.0</v>
      </c>
      <c r="L8" s="92">
        <v>0.0</v>
      </c>
      <c r="M8" s="92">
        <v>1.0</v>
      </c>
      <c r="N8" s="92">
        <v>0.0</v>
      </c>
      <c r="O8" s="92">
        <v>0.0</v>
      </c>
      <c r="P8" s="92">
        <v>0.0</v>
      </c>
      <c r="Q8" s="92">
        <v>1.0</v>
      </c>
      <c r="V8" s="97"/>
    </row>
    <row r="9">
      <c r="A9" s="96" t="s">
        <v>66</v>
      </c>
      <c r="B9" s="102">
        <f t="shared" si="1"/>
        <v>0</v>
      </c>
      <c r="C9" s="92">
        <v>0.0</v>
      </c>
      <c r="D9" s="92">
        <v>0.0</v>
      </c>
      <c r="E9" s="95">
        <v>0.0</v>
      </c>
      <c r="F9" s="92">
        <v>0.0</v>
      </c>
      <c r="G9" s="92">
        <v>0.0</v>
      </c>
      <c r="H9" s="92">
        <v>0.0</v>
      </c>
      <c r="I9" s="92">
        <v>0.0</v>
      </c>
      <c r="J9" s="92">
        <v>0.0</v>
      </c>
      <c r="K9" s="92">
        <v>0.0</v>
      </c>
      <c r="L9" s="92">
        <v>0.0</v>
      </c>
      <c r="M9" s="92">
        <v>0.0</v>
      </c>
      <c r="N9" s="92">
        <v>0.0</v>
      </c>
      <c r="O9" s="92">
        <v>0.0</v>
      </c>
      <c r="P9" s="92">
        <v>0.0</v>
      </c>
      <c r="Q9" s="92">
        <v>0.0</v>
      </c>
      <c r="V9" s="97"/>
    </row>
    <row r="10">
      <c r="A10" s="96" t="s">
        <v>108</v>
      </c>
      <c r="B10" s="102">
        <f t="shared" si="1"/>
        <v>0</v>
      </c>
      <c r="C10" s="92">
        <v>0.0</v>
      </c>
      <c r="D10" s="92">
        <v>0.0</v>
      </c>
      <c r="E10" s="95">
        <v>0.0</v>
      </c>
      <c r="F10" s="92">
        <v>0.0</v>
      </c>
      <c r="G10" s="92">
        <v>0.0</v>
      </c>
      <c r="H10" s="92">
        <v>0.0</v>
      </c>
      <c r="I10" s="92">
        <v>0.0</v>
      </c>
      <c r="J10" s="92">
        <v>0.0</v>
      </c>
      <c r="K10" s="92">
        <v>0.0</v>
      </c>
      <c r="L10" s="92">
        <v>0.0</v>
      </c>
      <c r="M10" s="92">
        <v>0.0</v>
      </c>
      <c r="N10" s="92">
        <v>0.0</v>
      </c>
      <c r="O10" s="92">
        <v>0.0</v>
      </c>
      <c r="P10" s="92">
        <v>0.0</v>
      </c>
      <c r="Q10" s="92">
        <v>0.0</v>
      </c>
      <c r="V10" s="97"/>
    </row>
    <row r="11">
      <c r="A11" s="96" t="s">
        <v>114</v>
      </c>
      <c r="B11" s="102">
        <f t="shared" si="1"/>
        <v>0</v>
      </c>
      <c r="C11" s="92">
        <v>0.0</v>
      </c>
      <c r="D11" s="92">
        <v>0.0</v>
      </c>
      <c r="E11" s="95">
        <v>0.0</v>
      </c>
      <c r="F11" s="92">
        <v>0.0</v>
      </c>
      <c r="G11" s="92">
        <v>0.0</v>
      </c>
      <c r="H11" s="92">
        <v>0.0</v>
      </c>
      <c r="I11" s="92">
        <v>0.0</v>
      </c>
      <c r="J11" s="92">
        <v>0.0</v>
      </c>
      <c r="K11" s="92">
        <v>0.0</v>
      </c>
      <c r="L11" s="92">
        <v>0.0</v>
      </c>
      <c r="M11" s="92">
        <v>0.0</v>
      </c>
      <c r="N11" s="92">
        <v>0.0</v>
      </c>
      <c r="O11" s="92">
        <v>0.0</v>
      </c>
      <c r="P11" s="92">
        <v>0.0</v>
      </c>
      <c r="Q11" s="92">
        <v>0.0</v>
      </c>
      <c r="V11" s="97"/>
    </row>
    <row r="12">
      <c r="A12" s="96" t="s">
        <v>23</v>
      </c>
      <c r="B12" s="102">
        <f t="shared" si="1"/>
        <v>9</v>
      </c>
      <c r="C12" s="92">
        <v>0.0</v>
      </c>
      <c r="D12" s="92">
        <v>0.0</v>
      </c>
      <c r="E12" s="95">
        <v>0.0</v>
      </c>
      <c r="F12" s="92">
        <v>0.0</v>
      </c>
      <c r="G12" s="92">
        <v>1.0</v>
      </c>
      <c r="H12" s="92">
        <v>2.0</v>
      </c>
      <c r="I12" s="92">
        <v>0.0</v>
      </c>
      <c r="J12" s="92">
        <v>0.0</v>
      </c>
      <c r="K12" s="92">
        <v>1.0</v>
      </c>
      <c r="L12" s="92">
        <v>1.0</v>
      </c>
      <c r="M12" s="92">
        <v>2.0</v>
      </c>
      <c r="N12" s="92">
        <v>0.0</v>
      </c>
      <c r="O12" s="92">
        <v>0.0</v>
      </c>
      <c r="P12" s="92">
        <v>1.0</v>
      </c>
      <c r="Q12" s="92">
        <v>1.0</v>
      </c>
      <c r="V12" s="97"/>
    </row>
    <row r="13">
      <c r="A13" s="96" t="s">
        <v>105</v>
      </c>
      <c r="B13" s="102">
        <f t="shared" si="1"/>
        <v>0</v>
      </c>
      <c r="C13" s="92">
        <v>0.0</v>
      </c>
      <c r="D13" s="92">
        <v>0.0</v>
      </c>
      <c r="E13" s="95">
        <v>0.0</v>
      </c>
      <c r="F13" s="92">
        <v>0.0</v>
      </c>
      <c r="G13" s="92">
        <v>0.0</v>
      </c>
      <c r="H13" s="92">
        <v>0.0</v>
      </c>
      <c r="I13" s="92">
        <v>0.0</v>
      </c>
      <c r="J13" s="92">
        <v>0.0</v>
      </c>
      <c r="K13" s="92">
        <v>0.0</v>
      </c>
      <c r="L13" s="92">
        <v>0.0</v>
      </c>
      <c r="M13" s="92">
        <v>0.0</v>
      </c>
      <c r="N13" s="92">
        <v>0.0</v>
      </c>
      <c r="O13" s="92">
        <v>0.0</v>
      </c>
      <c r="P13" s="92">
        <v>0.0</v>
      </c>
      <c r="Q13" s="92">
        <v>0.0</v>
      </c>
      <c r="V13" s="97"/>
    </row>
    <row r="14">
      <c r="A14" s="96" t="s">
        <v>49</v>
      </c>
      <c r="B14" s="102">
        <f t="shared" si="1"/>
        <v>20</v>
      </c>
      <c r="C14" s="92">
        <v>0.0</v>
      </c>
      <c r="D14" s="92">
        <v>0.0</v>
      </c>
      <c r="E14" s="95">
        <v>0.0</v>
      </c>
      <c r="F14" s="92">
        <v>0.0</v>
      </c>
      <c r="G14" s="92">
        <v>1.0</v>
      </c>
      <c r="H14" s="92">
        <v>2.0</v>
      </c>
      <c r="I14" s="92">
        <v>2.0</v>
      </c>
      <c r="J14" s="92">
        <v>2.0</v>
      </c>
      <c r="K14" s="92">
        <v>2.0</v>
      </c>
      <c r="L14" s="92">
        <v>2.0</v>
      </c>
      <c r="M14" s="92">
        <v>2.0</v>
      </c>
      <c r="N14" s="92">
        <v>1.0</v>
      </c>
      <c r="O14" s="92">
        <v>2.0</v>
      </c>
      <c r="P14" s="92">
        <v>2.0</v>
      </c>
      <c r="Q14" s="92">
        <v>2.0</v>
      </c>
      <c r="V14" s="97"/>
    </row>
    <row r="15">
      <c r="A15" s="96" t="s">
        <v>45</v>
      </c>
      <c r="B15" s="102">
        <f t="shared" si="1"/>
        <v>21</v>
      </c>
      <c r="C15" s="92">
        <v>0.0</v>
      </c>
      <c r="D15" s="92">
        <v>2.0</v>
      </c>
      <c r="E15" s="95">
        <v>0.0</v>
      </c>
      <c r="F15" s="92">
        <v>0.0</v>
      </c>
      <c r="G15" s="92">
        <v>1.0</v>
      </c>
      <c r="H15" s="92">
        <v>2.0</v>
      </c>
      <c r="I15" s="92">
        <v>0.0</v>
      </c>
      <c r="J15" s="92">
        <v>2.0</v>
      </c>
      <c r="K15" s="92">
        <v>2.0</v>
      </c>
      <c r="L15" s="92">
        <v>2.0</v>
      </c>
      <c r="M15" s="92">
        <v>2.0</v>
      </c>
      <c r="N15" s="92">
        <v>2.0</v>
      </c>
      <c r="O15" s="92">
        <v>2.0</v>
      </c>
      <c r="P15" s="92">
        <v>2.0</v>
      </c>
      <c r="Q15" s="92">
        <v>2.0</v>
      </c>
      <c r="V15" s="97"/>
    </row>
    <row r="16">
      <c r="A16" s="96" t="s">
        <v>43</v>
      </c>
      <c r="B16" s="102">
        <f t="shared" si="1"/>
        <v>13</v>
      </c>
      <c r="C16" s="92">
        <v>0.0</v>
      </c>
      <c r="D16" s="92">
        <v>0.0</v>
      </c>
      <c r="E16" s="95">
        <v>0.0</v>
      </c>
      <c r="F16" s="92">
        <v>0.0</v>
      </c>
      <c r="G16" s="92">
        <v>0.0</v>
      </c>
      <c r="H16" s="92">
        <v>1.0</v>
      </c>
      <c r="I16" s="92">
        <v>0.0</v>
      </c>
      <c r="J16" s="92">
        <v>2.0</v>
      </c>
      <c r="K16" s="92">
        <v>2.0</v>
      </c>
      <c r="L16" s="92">
        <v>2.0</v>
      </c>
      <c r="M16" s="92">
        <v>2.0</v>
      </c>
      <c r="N16" s="92">
        <v>0.0</v>
      </c>
      <c r="O16" s="92">
        <v>1.0</v>
      </c>
      <c r="P16" s="92">
        <v>2.0</v>
      </c>
      <c r="Q16" s="92">
        <v>1.0</v>
      </c>
      <c r="V16" s="97"/>
    </row>
    <row r="17">
      <c r="A17" s="96" t="s">
        <v>224</v>
      </c>
      <c r="B17" s="102">
        <f t="shared" si="1"/>
        <v>10</v>
      </c>
      <c r="C17" s="92">
        <v>0.0</v>
      </c>
      <c r="D17" s="92">
        <v>0.0</v>
      </c>
      <c r="E17" s="95">
        <v>0.0</v>
      </c>
      <c r="F17" s="92">
        <v>0.0</v>
      </c>
      <c r="G17" s="92">
        <v>0.0</v>
      </c>
      <c r="H17" s="92">
        <v>1.0</v>
      </c>
      <c r="I17" s="92">
        <v>1.0</v>
      </c>
      <c r="J17" s="92">
        <v>0.0</v>
      </c>
      <c r="K17" s="92">
        <v>2.0</v>
      </c>
      <c r="L17" s="92">
        <v>1.0</v>
      </c>
      <c r="M17" s="92">
        <v>2.0</v>
      </c>
      <c r="N17" s="92">
        <v>0.0</v>
      </c>
      <c r="O17" s="92">
        <v>0.0</v>
      </c>
      <c r="P17" s="92">
        <v>1.0</v>
      </c>
      <c r="Q17" s="92">
        <v>2.0</v>
      </c>
      <c r="V17" s="97"/>
    </row>
    <row r="18">
      <c r="A18" s="96" t="s">
        <v>91</v>
      </c>
      <c r="B18" s="102">
        <f t="shared" si="1"/>
        <v>0</v>
      </c>
      <c r="C18" s="92">
        <v>0.0</v>
      </c>
      <c r="D18" s="92">
        <v>0.0</v>
      </c>
      <c r="E18" s="95">
        <v>0.0</v>
      </c>
      <c r="F18" s="92">
        <v>0.0</v>
      </c>
      <c r="G18" s="92">
        <v>0.0</v>
      </c>
      <c r="H18" s="92">
        <v>0.0</v>
      </c>
      <c r="I18" s="92">
        <v>0.0</v>
      </c>
      <c r="J18" s="92">
        <v>0.0</v>
      </c>
      <c r="K18" s="92">
        <v>0.0</v>
      </c>
      <c r="L18" s="92">
        <v>0.0</v>
      </c>
      <c r="M18" s="92">
        <v>0.0</v>
      </c>
      <c r="N18" s="92">
        <v>0.0</v>
      </c>
      <c r="O18" s="92">
        <v>0.0</v>
      </c>
      <c r="P18" s="92">
        <v>0.0</v>
      </c>
      <c r="Q18" s="92">
        <v>0.0</v>
      </c>
      <c r="V18" s="97"/>
    </row>
    <row r="19">
      <c r="A19" s="96" t="s">
        <v>82</v>
      </c>
      <c r="B19" s="102">
        <f t="shared" si="1"/>
        <v>10</v>
      </c>
      <c r="C19" s="92">
        <v>0.0</v>
      </c>
      <c r="D19" s="92">
        <v>0.0</v>
      </c>
      <c r="E19" s="95">
        <v>0.0</v>
      </c>
      <c r="F19" s="92">
        <v>0.0</v>
      </c>
      <c r="G19" s="92">
        <v>0.0</v>
      </c>
      <c r="H19" s="92">
        <v>2.0</v>
      </c>
      <c r="I19" s="92">
        <v>0.0</v>
      </c>
      <c r="J19" s="92">
        <v>2.0</v>
      </c>
      <c r="K19" s="92">
        <v>2.0</v>
      </c>
      <c r="L19" s="92">
        <v>0.0</v>
      </c>
      <c r="M19" s="92">
        <v>1.0</v>
      </c>
      <c r="N19" s="92">
        <v>0.0</v>
      </c>
      <c r="O19" s="92">
        <v>2.0</v>
      </c>
      <c r="P19" s="92">
        <v>0.0</v>
      </c>
      <c r="Q19" s="92">
        <v>1.0</v>
      </c>
      <c r="V19" s="97"/>
    </row>
    <row r="20">
      <c r="A20" s="96" t="s">
        <v>73</v>
      </c>
      <c r="B20" s="102">
        <f t="shared" si="1"/>
        <v>11</v>
      </c>
      <c r="C20" s="92">
        <v>0.0</v>
      </c>
      <c r="D20" s="92">
        <v>0.0</v>
      </c>
      <c r="E20" s="95">
        <v>0.0</v>
      </c>
      <c r="F20" s="92">
        <v>0.0</v>
      </c>
      <c r="G20" s="92">
        <v>0.0</v>
      </c>
      <c r="H20" s="92">
        <v>1.0</v>
      </c>
      <c r="I20" s="92">
        <v>1.0</v>
      </c>
      <c r="J20" s="92">
        <v>2.0</v>
      </c>
      <c r="K20" s="92">
        <v>2.0</v>
      </c>
      <c r="L20" s="92">
        <v>0.0</v>
      </c>
      <c r="M20" s="92">
        <v>2.0</v>
      </c>
      <c r="N20" s="92">
        <v>0.0</v>
      </c>
      <c r="O20" s="92">
        <v>1.0</v>
      </c>
      <c r="P20" s="92">
        <v>0.0</v>
      </c>
      <c r="Q20" s="92">
        <v>2.0</v>
      </c>
      <c r="V20" s="97"/>
    </row>
    <row r="21">
      <c r="A21" s="96" t="s">
        <v>98</v>
      </c>
      <c r="B21" s="102">
        <f t="shared" si="1"/>
        <v>10</v>
      </c>
      <c r="C21" s="92">
        <v>0.0</v>
      </c>
      <c r="D21" s="92">
        <v>0.0</v>
      </c>
      <c r="E21" s="95">
        <v>0.0</v>
      </c>
      <c r="F21" s="92">
        <v>0.0</v>
      </c>
      <c r="G21" s="92">
        <v>0.0</v>
      </c>
      <c r="H21" s="92">
        <v>2.0</v>
      </c>
      <c r="I21" s="92">
        <v>0.0</v>
      </c>
      <c r="J21" s="92">
        <v>1.0</v>
      </c>
      <c r="K21" s="92">
        <v>2.0</v>
      </c>
      <c r="L21" s="92">
        <v>0.0</v>
      </c>
      <c r="M21" s="92">
        <v>2.0</v>
      </c>
      <c r="N21" s="92">
        <v>0.0</v>
      </c>
      <c r="O21" s="92">
        <v>1.0</v>
      </c>
      <c r="P21" s="92">
        <v>0.0</v>
      </c>
      <c r="Q21" s="92">
        <v>2.0</v>
      </c>
      <c r="V21" s="97"/>
    </row>
    <row r="22">
      <c r="A22" s="96" t="s">
        <v>112</v>
      </c>
      <c r="B22" s="102">
        <f t="shared" si="1"/>
        <v>0</v>
      </c>
      <c r="C22" s="92">
        <v>0.0</v>
      </c>
      <c r="D22" s="92">
        <v>0.0</v>
      </c>
      <c r="E22" s="95">
        <v>0.0</v>
      </c>
      <c r="F22" s="92">
        <v>0.0</v>
      </c>
      <c r="G22" s="92">
        <v>0.0</v>
      </c>
      <c r="H22" s="92">
        <v>0.0</v>
      </c>
      <c r="I22" s="92">
        <v>0.0</v>
      </c>
      <c r="J22" s="92">
        <v>0.0</v>
      </c>
      <c r="K22" s="92">
        <v>0.0</v>
      </c>
      <c r="L22" s="92">
        <v>0.0</v>
      </c>
      <c r="M22" s="92">
        <v>0.0</v>
      </c>
      <c r="N22" s="92">
        <v>0.0</v>
      </c>
      <c r="O22" s="92">
        <v>0.0</v>
      </c>
      <c r="P22" s="92">
        <v>0.0</v>
      </c>
      <c r="Q22" s="92">
        <v>0.0</v>
      </c>
      <c r="V22" s="97"/>
    </row>
    <row r="23">
      <c r="A23" s="96" t="s">
        <v>89</v>
      </c>
      <c r="B23" s="102">
        <f t="shared" si="1"/>
        <v>0</v>
      </c>
      <c r="C23" s="92">
        <v>0.0</v>
      </c>
      <c r="D23" s="92">
        <v>0.0</v>
      </c>
      <c r="E23" s="95">
        <v>0.0</v>
      </c>
      <c r="F23" s="92">
        <v>0.0</v>
      </c>
      <c r="G23" s="92">
        <v>0.0</v>
      </c>
      <c r="H23" s="92">
        <v>0.0</v>
      </c>
      <c r="I23" s="92">
        <v>0.0</v>
      </c>
      <c r="J23" s="92">
        <v>0.0</v>
      </c>
      <c r="K23" s="92">
        <v>0.0</v>
      </c>
      <c r="L23" s="92">
        <v>0.0</v>
      </c>
      <c r="M23" s="92">
        <v>0.0</v>
      </c>
      <c r="N23" s="92">
        <v>0.0</v>
      </c>
      <c r="O23" s="92">
        <v>0.0</v>
      </c>
      <c r="P23" s="92">
        <v>0.0</v>
      </c>
      <c r="Q23" s="92">
        <v>0.0</v>
      </c>
      <c r="V23" s="97"/>
    </row>
    <row r="24">
      <c r="A24" s="96" t="s">
        <v>85</v>
      </c>
      <c r="B24" s="102">
        <f t="shared" si="1"/>
        <v>0</v>
      </c>
      <c r="C24" s="92">
        <v>0.0</v>
      </c>
      <c r="D24" s="92">
        <v>0.0</v>
      </c>
      <c r="E24" s="95">
        <v>0.0</v>
      </c>
      <c r="F24" s="92">
        <v>0.0</v>
      </c>
      <c r="G24" s="92">
        <v>0.0</v>
      </c>
      <c r="H24" s="92">
        <v>0.0</v>
      </c>
      <c r="I24" s="92">
        <v>0.0</v>
      </c>
      <c r="J24" s="92">
        <v>0.0</v>
      </c>
      <c r="K24" s="92">
        <v>0.0</v>
      </c>
      <c r="L24" s="92">
        <v>0.0</v>
      </c>
      <c r="M24" s="92">
        <v>0.0</v>
      </c>
      <c r="N24" s="92">
        <v>0.0</v>
      </c>
      <c r="O24" s="92">
        <v>0.0</v>
      </c>
      <c r="P24" s="92">
        <v>0.0</v>
      </c>
      <c r="Q24" s="92">
        <v>0.0</v>
      </c>
      <c r="V24" s="97"/>
    </row>
    <row r="25">
      <c r="A25" s="96" t="s">
        <v>79</v>
      </c>
      <c r="B25" s="102">
        <f t="shared" si="1"/>
        <v>7</v>
      </c>
      <c r="C25" s="92">
        <v>0.0</v>
      </c>
      <c r="D25" s="92">
        <v>2.0</v>
      </c>
      <c r="E25" s="95">
        <v>0.0</v>
      </c>
      <c r="F25" s="92">
        <v>0.0</v>
      </c>
      <c r="G25" s="92">
        <v>0.0</v>
      </c>
      <c r="H25" s="92">
        <v>1.0</v>
      </c>
      <c r="I25" s="92">
        <v>1.0</v>
      </c>
      <c r="J25" s="92">
        <v>1.0</v>
      </c>
      <c r="K25" s="92">
        <v>0.0</v>
      </c>
      <c r="L25" s="92">
        <v>0.0</v>
      </c>
      <c r="M25" s="92">
        <v>1.0</v>
      </c>
      <c r="N25" s="92">
        <v>0.0</v>
      </c>
      <c r="O25" s="92">
        <v>1.0</v>
      </c>
      <c r="P25" s="92">
        <v>0.0</v>
      </c>
      <c r="Q25" s="92">
        <v>0.0</v>
      </c>
      <c r="V25" s="97"/>
    </row>
    <row r="26">
      <c r="A26" s="96" t="s">
        <v>76</v>
      </c>
      <c r="B26" s="102">
        <f t="shared" si="1"/>
        <v>0</v>
      </c>
      <c r="C26" s="92">
        <v>0.0</v>
      </c>
      <c r="D26" s="92">
        <v>0.0</v>
      </c>
      <c r="E26" s="95">
        <v>0.0</v>
      </c>
      <c r="F26" s="92">
        <v>0.0</v>
      </c>
      <c r="G26" s="92">
        <v>0.0</v>
      </c>
      <c r="H26" s="92">
        <v>0.0</v>
      </c>
      <c r="I26" s="92">
        <v>0.0</v>
      </c>
      <c r="J26" s="92">
        <v>0.0</v>
      </c>
      <c r="K26" s="92">
        <v>0.0</v>
      </c>
      <c r="L26" s="92">
        <v>0.0</v>
      </c>
      <c r="M26" s="92">
        <v>0.0</v>
      </c>
      <c r="N26" s="92">
        <v>0.0</v>
      </c>
      <c r="O26" s="92">
        <v>0.0</v>
      </c>
      <c r="P26" s="92">
        <v>0.0</v>
      </c>
      <c r="Q26" s="92">
        <v>0.0</v>
      </c>
      <c r="V26" s="97"/>
    </row>
    <row r="27">
      <c r="A27" s="96" t="s">
        <v>52</v>
      </c>
      <c r="B27" s="102">
        <f t="shared" si="1"/>
        <v>12</v>
      </c>
      <c r="C27" s="92">
        <v>0.0</v>
      </c>
      <c r="D27" s="92">
        <v>0.0</v>
      </c>
      <c r="E27" s="95">
        <v>2.0</v>
      </c>
      <c r="F27" s="92">
        <v>0.0</v>
      </c>
      <c r="G27" s="92">
        <v>0.0</v>
      </c>
      <c r="H27" s="92">
        <v>2.0</v>
      </c>
      <c r="I27" s="92">
        <v>0.0</v>
      </c>
      <c r="J27" s="92">
        <v>1.0</v>
      </c>
      <c r="K27" s="92">
        <v>1.0</v>
      </c>
      <c r="L27" s="92">
        <v>1.0</v>
      </c>
      <c r="M27" s="92">
        <v>1.0</v>
      </c>
      <c r="N27" s="92">
        <v>1.0</v>
      </c>
      <c r="O27" s="92">
        <v>1.0</v>
      </c>
      <c r="P27" s="92">
        <v>1.0</v>
      </c>
      <c r="Q27" s="92">
        <v>1.0</v>
      </c>
      <c r="V27" s="97"/>
    </row>
    <row r="28">
      <c r="A28" s="99" t="s">
        <v>55</v>
      </c>
      <c r="B28" s="102">
        <f t="shared" si="1"/>
        <v>9</v>
      </c>
      <c r="C28" s="92">
        <v>0.0</v>
      </c>
      <c r="D28" s="92">
        <v>0.0</v>
      </c>
      <c r="E28" s="95">
        <v>0.0</v>
      </c>
      <c r="F28" s="92">
        <v>0.0</v>
      </c>
      <c r="G28" s="92">
        <v>0.0</v>
      </c>
      <c r="H28" s="92">
        <v>2.0</v>
      </c>
      <c r="I28" s="92">
        <v>1.0</v>
      </c>
      <c r="J28" s="92">
        <v>1.0</v>
      </c>
      <c r="K28" s="92">
        <v>2.0</v>
      </c>
      <c r="L28" s="92">
        <v>0.0</v>
      </c>
      <c r="M28" s="92">
        <v>2.0</v>
      </c>
      <c r="N28" s="92">
        <v>0.0</v>
      </c>
      <c r="O28" s="92">
        <v>0.0</v>
      </c>
      <c r="P28" s="92">
        <v>0.0</v>
      </c>
      <c r="Q28" s="92">
        <v>1.0</v>
      </c>
      <c r="V28" s="97"/>
    </row>
    <row r="29">
      <c r="A29" s="100" t="s">
        <v>67</v>
      </c>
      <c r="B29" s="102">
        <f t="shared" si="1"/>
        <v>5</v>
      </c>
      <c r="C29" s="92">
        <v>0.0</v>
      </c>
      <c r="D29" s="92">
        <v>0.0</v>
      </c>
      <c r="E29" s="95">
        <v>0.0</v>
      </c>
      <c r="F29" s="92">
        <v>0.0</v>
      </c>
      <c r="G29" s="92">
        <v>0.0</v>
      </c>
      <c r="H29" s="92">
        <v>0.0</v>
      </c>
      <c r="I29" s="92">
        <v>1.0</v>
      </c>
      <c r="J29" s="92">
        <v>0.0</v>
      </c>
      <c r="K29" s="92">
        <v>1.0</v>
      </c>
      <c r="L29" s="92">
        <v>0.0</v>
      </c>
      <c r="M29" s="92">
        <v>0.0</v>
      </c>
      <c r="N29" s="92">
        <v>1.0</v>
      </c>
      <c r="O29" s="92">
        <v>1.0</v>
      </c>
      <c r="P29" s="92">
        <v>0.0</v>
      </c>
      <c r="Q29" s="92">
        <v>1.0</v>
      </c>
      <c r="V29" s="97"/>
    </row>
    <row r="30">
      <c r="A30" s="100" t="s">
        <v>64</v>
      </c>
      <c r="B30" s="102">
        <f t="shared" si="1"/>
        <v>14</v>
      </c>
      <c r="C30" s="92">
        <v>0.0</v>
      </c>
      <c r="D30" s="92">
        <v>0.0</v>
      </c>
      <c r="E30" s="95">
        <v>2.0</v>
      </c>
      <c r="F30" s="92">
        <v>0.0</v>
      </c>
      <c r="G30" s="92">
        <v>0.0</v>
      </c>
      <c r="H30" s="92">
        <v>2.0</v>
      </c>
      <c r="I30" s="92">
        <v>0.0</v>
      </c>
      <c r="J30" s="92">
        <v>2.0</v>
      </c>
      <c r="K30" s="92">
        <v>1.0</v>
      </c>
      <c r="L30" s="92">
        <v>1.0</v>
      </c>
      <c r="M30" s="92">
        <v>1.0</v>
      </c>
      <c r="N30" s="92">
        <v>1.0</v>
      </c>
      <c r="O30" s="92">
        <v>1.0</v>
      </c>
      <c r="P30" s="92">
        <v>2.0</v>
      </c>
      <c r="Q30" s="92">
        <v>1.0</v>
      </c>
      <c r="V30" s="97"/>
    </row>
    <row r="31">
      <c r="A31" s="100" t="s">
        <v>30</v>
      </c>
      <c r="B31" s="102">
        <f t="shared" si="1"/>
        <v>22</v>
      </c>
      <c r="C31" s="92">
        <v>0.0</v>
      </c>
      <c r="D31" s="92">
        <v>0.0</v>
      </c>
      <c r="E31" s="95">
        <v>2.0</v>
      </c>
      <c r="F31" s="92">
        <v>0.0</v>
      </c>
      <c r="G31" s="92">
        <v>0.0</v>
      </c>
      <c r="H31" s="92">
        <v>2.0</v>
      </c>
      <c r="I31" s="92">
        <v>2.0</v>
      </c>
      <c r="J31" s="92">
        <v>2.0</v>
      </c>
      <c r="K31" s="92">
        <v>2.0</v>
      </c>
      <c r="L31" s="92">
        <v>2.0</v>
      </c>
      <c r="M31" s="92">
        <v>2.0</v>
      </c>
      <c r="N31" s="92">
        <v>2.0</v>
      </c>
      <c r="O31" s="92">
        <v>2.0</v>
      </c>
      <c r="P31" s="92">
        <v>2.0</v>
      </c>
      <c r="Q31" s="92">
        <v>2.0</v>
      </c>
      <c r="V31" s="97"/>
    </row>
    <row r="32">
      <c r="A32" s="100" t="s">
        <v>93</v>
      </c>
      <c r="B32" s="102">
        <f t="shared" si="1"/>
        <v>14</v>
      </c>
      <c r="C32" s="92">
        <v>0.0</v>
      </c>
      <c r="D32" s="92">
        <v>0.0</v>
      </c>
      <c r="E32" s="95">
        <v>0.0</v>
      </c>
      <c r="F32" s="92">
        <v>0.0</v>
      </c>
      <c r="G32" s="92">
        <v>0.0</v>
      </c>
      <c r="H32" s="92">
        <v>2.0</v>
      </c>
      <c r="I32" s="92">
        <v>0.0</v>
      </c>
      <c r="J32" s="92">
        <v>2.0</v>
      </c>
      <c r="K32" s="92">
        <v>2.0</v>
      </c>
      <c r="L32" s="92">
        <v>2.0</v>
      </c>
      <c r="M32" s="92">
        <v>1.0</v>
      </c>
      <c r="N32" s="92">
        <v>0.0</v>
      </c>
      <c r="O32" s="92">
        <v>1.0</v>
      </c>
      <c r="P32" s="92">
        <v>2.0</v>
      </c>
      <c r="Q32" s="92">
        <v>2.0</v>
      </c>
      <c r="V32" s="97"/>
    </row>
    <row r="33">
      <c r="A33" s="100" t="s">
        <v>117</v>
      </c>
      <c r="B33" s="102">
        <f t="shared" si="1"/>
        <v>5</v>
      </c>
      <c r="C33" s="92">
        <v>0.0</v>
      </c>
      <c r="D33" s="92">
        <v>0.0</v>
      </c>
      <c r="E33" s="95">
        <v>0.0</v>
      </c>
      <c r="F33" s="92">
        <v>0.0</v>
      </c>
      <c r="G33" s="92">
        <v>0.0</v>
      </c>
      <c r="H33" s="92">
        <v>2.0</v>
      </c>
      <c r="I33" s="92">
        <v>0.0</v>
      </c>
      <c r="J33" s="92">
        <v>0.0</v>
      </c>
      <c r="K33" s="92">
        <v>1.0</v>
      </c>
      <c r="L33" s="92">
        <v>0.0</v>
      </c>
      <c r="M33" s="92">
        <v>1.0</v>
      </c>
      <c r="N33" s="92">
        <v>0.0</v>
      </c>
      <c r="O33" s="92">
        <v>1.0</v>
      </c>
      <c r="P33" s="92">
        <v>0.0</v>
      </c>
      <c r="Q33" s="92">
        <v>0.0</v>
      </c>
      <c r="V33" s="97"/>
    </row>
    <row r="34">
      <c r="A34" s="100" t="s">
        <v>61</v>
      </c>
      <c r="B34" s="102">
        <f t="shared" si="1"/>
        <v>15</v>
      </c>
      <c r="C34" s="92">
        <v>0.0</v>
      </c>
      <c r="D34" s="92">
        <v>0.0</v>
      </c>
      <c r="E34" s="95">
        <v>0.0</v>
      </c>
      <c r="F34" s="92">
        <v>0.0</v>
      </c>
      <c r="G34" s="92">
        <v>1.0</v>
      </c>
      <c r="H34" s="92">
        <v>2.0</v>
      </c>
      <c r="I34" s="92">
        <v>0.0</v>
      </c>
      <c r="J34" s="92">
        <v>2.0</v>
      </c>
      <c r="K34" s="92">
        <v>2.0</v>
      </c>
      <c r="L34" s="92">
        <v>1.0</v>
      </c>
      <c r="M34" s="92">
        <v>2.0</v>
      </c>
      <c r="N34" s="92">
        <v>0.0</v>
      </c>
      <c r="O34" s="92">
        <v>2.0</v>
      </c>
      <c r="P34" s="92">
        <v>1.0</v>
      </c>
      <c r="Q34" s="92">
        <v>2.0</v>
      </c>
      <c r="V34" s="97"/>
    </row>
    <row r="35">
      <c r="A35" s="100" t="s">
        <v>57</v>
      </c>
      <c r="B35" s="102">
        <f t="shared" si="1"/>
        <v>10</v>
      </c>
      <c r="C35" s="92">
        <v>0.0</v>
      </c>
      <c r="D35" s="92">
        <v>0.0</v>
      </c>
      <c r="E35" s="95">
        <v>0.0</v>
      </c>
      <c r="F35" s="92">
        <v>0.0</v>
      </c>
      <c r="G35" s="92">
        <v>0.0</v>
      </c>
      <c r="H35" s="92">
        <v>2.0</v>
      </c>
      <c r="I35" s="92">
        <v>0.0</v>
      </c>
      <c r="J35" s="92">
        <v>1.0</v>
      </c>
      <c r="K35" s="92">
        <v>1.0</v>
      </c>
      <c r="L35" s="92">
        <v>0.0</v>
      </c>
      <c r="M35" s="92">
        <v>2.0</v>
      </c>
      <c r="N35" s="92">
        <v>0.0</v>
      </c>
      <c r="O35" s="92">
        <v>2.0</v>
      </c>
      <c r="P35" s="92">
        <v>0.0</v>
      </c>
      <c r="Q35" s="92">
        <v>2.0</v>
      </c>
      <c r="V35" s="97"/>
    </row>
    <row r="36">
      <c r="A36" s="100" t="s">
        <v>103</v>
      </c>
      <c r="B36" s="102">
        <f t="shared" si="1"/>
        <v>0</v>
      </c>
      <c r="C36" s="92">
        <v>0.0</v>
      </c>
      <c r="D36" s="92">
        <v>0.0</v>
      </c>
      <c r="E36" s="95">
        <v>0.0</v>
      </c>
      <c r="F36" s="92">
        <v>0.0</v>
      </c>
      <c r="G36" s="92">
        <v>0.0</v>
      </c>
      <c r="H36" s="92">
        <v>0.0</v>
      </c>
      <c r="I36" s="92">
        <v>0.0</v>
      </c>
      <c r="J36" s="92">
        <v>0.0</v>
      </c>
      <c r="K36" s="92">
        <v>0.0</v>
      </c>
      <c r="L36" s="92">
        <v>0.0</v>
      </c>
      <c r="M36" s="92">
        <v>0.0</v>
      </c>
      <c r="N36" s="92">
        <v>0.0</v>
      </c>
      <c r="O36" s="92">
        <v>0.0</v>
      </c>
      <c r="P36" s="92">
        <v>0.0</v>
      </c>
      <c r="Q36" s="92">
        <v>0.0</v>
      </c>
      <c r="V36" s="97"/>
    </row>
  </sheetData>
  <drawing r:id="rId2"/>
  <legacyDrawing r:id="rId3"/>
  <tableParts count="1"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22.5"/>
    <col customWidth="1" min="2" max="2" width="25.63"/>
    <col customWidth="1" min="3" max="4" width="24.13"/>
    <col customWidth="1" min="5" max="13" width="6.38"/>
    <col customWidth="1" min="14" max="14" width="22.5"/>
    <col customWidth="1" min="15" max="23" width="6.38"/>
  </cols>
  <sheetData>
    <row r="1">
      <c r="A1" s="117"/>
      <c r="B1" s="118" t="s">
        <v>422</v>
      </c>
      <c r="C1" s="119" t="s">
        <v>423</v>
      </c>
      <c r="D1" s="120" t="s">
        <v>424</v>
      </c>
      <c r="E1" s="121" t="s">
        <v>425</v>
      </c>
      <c r="H1" s="121" t="s">
        <v>426</v>
      </c>
      <c r="K1" s="121" t="s">
        <v>427</v>
      </c>
      <c r="N1" s="121" t="s">
        <v>428</v>
      </c>
      <c r="O1" s="121" t="s">
        <v>425</v>
      </c>
      <c r="R1" s="121" t="s">
        <v>426</v>
      </c>
      <c r="U1" s="121" t="s">
        <v>427</v>
      </c>
    </row>
    <row r="2">
      <c r="A2" s="122"/>
      <c r="B2" s="123" t="s">
        <v>429</v>
      </c>
      <c r="D2" s="121"/>
      <c r="E2" s="121" t="s">
        <v>198</v>
      </c>
      <c r="F2" s="121" t="s">
        <v>199</v>
      </c>
      <c r="G2" s="121" t="s">
        <v>200</v>
      </c>
      <c r="H2" s="121" t="s">
        <v>198</v>
      </c>
      <c r="I2" s="121" t="s">
        <v>199</v>
      </c>
      <c r="J2" s="121" t="s">
        <v>200</v>
      </c>
      <c r="K2" s="121" t="s">
        <v>198</v>
      </c>
      <c r="L2" s="121" t="s">
        <v>199</v>
      </c>
      <c r="M2" s="121" t="s">
        <v>200</v>
      </c>
      <c r="N2" s="121"/>
      <c r="O2" s="121" t="s">
        <v>198</v>
      </c>
      <c r="P2" s="121" t="s">
        <v>199</v>
      </c>
      <c r="Q2" s="121" t="s">
        <v>200</v>
      </c>
      <c r="R2" s="121" t="s">
        <v>198</v>
      </c>
      <c r="S2" s="121" t="s">
        <v>199</v>
      </c>
      <c r="T2" s="121" t="s">
        <v>200</v>
      </c>
      <c r="U2" s="121" t="s">
        <v>198</v>
      </c>
      <c r="V2" s="121" t="s">
        <v>199</v>
      </c>
      <c r="W2" s="121" t="s">
        <v>200</v>
      </c>
    </row>
    <row r="3">
      <c r="A3" s="124" t="s">
        <v>37</v>
      </c>
      <c r="B3" s="125" t="s">
        <v>430</v>
      </c>
      <c r="C3" s="126">
        <f>D3+N3</f>
        <v>60</v>
      </c>
      <c r="D3" s="127">
        <f>AVERAGE(E3:M6)*37.5/10</f>
        <v>30.41666667</v>
      </c>
      <c r="E3" s="128">
        <v>6.0</v>
      </c>
      <c r="F3" s="128">
        <v>8.0</v>
      </c>
      <c r="G3" s="128">
        <v>8.0</v>
      </c>
      <c r="H3" s="128">
        <v>10.0</v>
      </c>
      <c r="I3" s="128">
        <v>8.0</v>
      </c>
      <c r="J3" s="128">
        <v>9.0</v>
      </c>
      <c r="K3" s="128">
        <v>7.0</v>
      </c>
      <c r="L3" s="128">
        <v>8.0</v>
      </c>
      <c r="M3" s="128">
        <v>9.0</v>
      </c>
      <c r="N3" s="127">
        <f>AVERAGE(O3:W6)*37.5/10</f>
        <v>29.58333333</v>
      </c>
      <c r="O3" s="128">
        <v>8.0</v>
      </c>
      <c r="P3" s="128">
        <v>9.0</v>
      </c>
      <c r="Q3" s="128">
        <v>6.0</v>
      </c>
      <c r="R3" s="128">
        <v>6.0</v>
      </c>
      <c r="S3" s="128">
        <v>8.0</v>
      </c>
      <c r="T3" s="128">
        <v>8.0</v>
      </c>
      <c r="U3" s="128">
        <v>10.0</v>
      </c>
      <c r="V3" s="128">
        <v>10.0</v>
      </c>
      <c r="W3" s="128">
        <v>6.0</v>
      </c>
    </row>
    <row r="4">
      <c r="A4" s="124" t="s">
        <v>82</v>
      </c>
      <c r="B4" s="125" t="s">
        <v>430</v>
      </c>
    </row>
    <row r="5">
      <c r="A5" s="124" t="s">
        <v>49</v>
      </c>
      <c r="B5" s="125" t="s">
        <v>430</v>
      </c>
    </row>
    <row r="6">
      <c r="A6" s="125" t="s">
        <v>89</v>
      </c>
      <c r="B6" s="125" t="s">
        <v>430</v>
      </c>
    </row>
    <row r="7">
      <c r="A7" s="113" t="s">
        <v>67</v>
      </c>
      <c r="B7" s="129" t="s">
        <v>431</v>
      </c>
      <c r="C7" s="130">
        <f>D7+N7</f>
        <v>62.5</v>
      </c>
      <c r="D7" s="131">
        <f>AVERAGE(E7:M7)*37.5/10</f>
        <v>30.83333333</v>
      </c>
      <c r="E7" s="132">
        <v>6.0</v>
      </c>
      <c r="F7" s="132">
        <v>8.0</v>
      </c>
      <c r="G7" s="132">
        <v>9.0</v>
      </c>
      <c r="H7" s="132">
        <v>6.0</v>
      </c>
      <c r="I7" s="132">
        <v>9.0</v>
      </c>
      <c r="J7" s="132">
        <v>9.0</v>
      </c>
      <c r="K7" s="132">
        <v>9.0</v>
      </c>
      <c r="L7" s="132">
        <v>9.0</v>
      </c>
      <c r="M7" s="132">
        <v>9.0</v>
      </c>
      <c r="N7" s="131">
        <f>AVERAGE(O7:W7)*37.5/10</f>
        <v>31.66666667</v>
      </c>
      <c r="O7" s="132">
        <v>8.0</v>
      </c>
      <c r="P7" s="132">
        <v>8.0</v>
      </c>
      <c r="Q7" s="132">
        <v>10.0</v>
      </c>
      <c r="R7" s="132">
        <v>8.0</v>
      </c>
      <c r="S7" s="132">
        <v>9.0</v>
      </c>
      <c r="T7" s="132">
        <v>10.0</v>
      </c>
      <c r="U7" s="132">
        <v>9.0</v>
      </c>
      <c r="V7" s="132">
        <v>9.0</v>
      </c>
      <c r="W7" s="132">
        <v>5.0</v>
      </c>
    </row>
    <row r="8">
      <c r="A8" s="113" t="s">
        <v>23</v>
      </c>
      <c r="B8" s="129" t="s">
        <v>431</v>
      </c>
    </row>
    <row r="9">
      <c r="A9" s="113" t="s">
        <v>70</v>
      </c>
      <c r="B9" s="129" t="s">
        <v>431</v>
      </c>
    </row>
    <row r="10">
      <c r="A10" s="113" t="s">
        <v>91</v>
      </c>
      <c r="B10" s="129" t="s">
        <v>431</v>
      </c>
    </row>
    <row r="11">
      <c r="A11" s="125" t="s">
        <v>27</v>
      </c>
      <c r="B11" s="133" t="s">
        <v>432</v>
      </c>
      <c r="C11" s="126">
        <f>D11+N11</f>
        <v>65.41666667</v>
      </c>
      <c r="D11" s="127">
        <f>AVERAGE(E11:M14)*37.5/10</f>
        <v>31.66666667</v>
      </c>
      <c r="E11" s="128">
        <v>8.0</v>
      </c>
      <c r="F11" s="128">
        <v>9.0</v>
      </c>
      <c r="G11" s="128">
        <v>9.0</v>
      </c>
      <c r="H11" s="128">
        <v>8.0</v>
      </c>
      <c r="I11" s="128">
        <v>9.0</v>
      </c>
      <c r="J11" s="128">
        <v>8.0</v>
      </c>
      <c r="K11" s="128">
        <v>8.0</v>
      </c>
      <c r="L11" s="128">
        <v>8.0</v>
      </c>
      <c r="M11" s="128">
        <v>9.0</v>
      </c>
      <c r="N11" s="127">
        <f>AVERAGE(O11:W14)*37.5/10</f>
        <v>33.75</v>
      </c>
      <c r="O11" s="128">
        <v>9.0</v>
      </c>
      <c r="P11" s="128">
        <v>9.0</v>
      </c>
      <c r="Q11" s="128">
        <v>9.0</v>
      </c>
      <c r="R11" s="128">
        <v>8.0</v>
      </c>
      <c r="S11" s="128">
        <v>10.0</v>
      </c>
      <c r="T11" s="128">
        <v>9.0</v>
      </c>
      <c r="U11" s="128">
        <v>10.0</v>
      </c>
      <c r="V11" s="128">
        <v>9.0</v>
      </c>
      <c r="W11" s="128">
        <v>8.0</v>
      </c>
    </row>
    <row r="12">
      <c r="A12" s="125" t="s">
        <v>55</v>
      </c>
      <c r="B12" s="133" t="s">
        <v>432</v>
      </c>
    </row>
    <row r="13">
      <c r="A13" s="124" t="s">
        <v>57</v>
      </c>
      <c r="B13" s="133" t="s">
        <v>432</v>
      </c>
    </row>
    <row r="14">
      <c r="A14" s="125" t="s">
        <v>52</v>
      </c>
      <c r="B14" s="133" t="s">
        <v>432</v>
      </c>
    </row>
    <row r="15">
      <c r="A15" s="129" t="s">
        <v>61</v>
      </c>
      <c r="B15" s="134" t="s">
        <v>433</v>
      </c>
      <c r="C15" s="130">
        <f>D15+N15</f>
        <v>67.08333333</v>
      </c>
      <c r="D15" s="131">
        <f>AVERAGE(E15:M15)*37.5/10</f>
        <v>33.33333333</v>
      </c>
      <c r="E15" s="132">
        <v>8.0</v>
      </c>
      <c r="F15" s="132">
        <v>10.0</v>
      </c>
      <c r="G15" s="132">
        <v>8.0</v>
      </c>
      <c r="H15" s="132">
        <v>9.0</v>
      </c>
      <c r="I15" s="132">
        <v>8.0</v>
      </c>
      <c r="J15" s="132">
        <v>8.0</v>
      </c>
      <c r="K15" s="132">
        <v>10.0</v>
      </c>
      <c r="L15" s="132">
        <v>10.0</v>
      </c>
      <c r="M15" s="132">
        <v>9.0</v>
      </c>
      <c r="N15" s="131">
        <f>AVERAGE(O15:W15)*37.5/10</f>
        <v>33.75</v>
      </c>
      <c r="O15" s="132">
        <v>9.0</v>
      </c>
      <c r="P15" s="132">
        <v>9.0</v>
      </c>
      <c r="Q15" s="132">
        <v>9.0</v>
      </c>
      <c r="R15" s="132">
        <v>8.0</v>
      </c>
      <c r="S15" s="132">
        <v>9.0</v>
      </c>
      <c r="T15" s="132">
        <v>9.0</v>
      </c>
      <c r="U15" s="132">
        <v>10.0</v>
      </c>
      <c r="V15" s="132">
        <v>9.0</v>
      </c>
      <c r="W15" s="132">
        <v>9.0</v>
      </c>
    </row>
    <row r="16">
      <c r="A16" s="129" t="s">
        <v>34</v>
      </c>
      <c r="B16" s="134" t="s">
        <v>433</v>
      </c>
    </row>
    <row r="17">
      <c r="A17" s="113" t="s">
        <v>73</v>
      </c>
      <c r="B17" s="134" t="s">
        <v>433</v>
      </c>
    </row>
    <row r="18">
      <c r="A18" s="129" t="s">
        <v>40</v>
      </c>
      <c r="B18" s="134" t="s">
        <v>433</v>
      </c>
    </row>
    <row r="19">
      <c r="A19" s="124" t="s">
        <v>76</v>
      </c>
      <c r="B19" s="125" t="s">
        <v>434</v>
      </c>
      <c r="C19" s="126">
        <f>D19+N19</f>
        <v>57.08333333</v>
      </c>
      <c r="D19" s="127">
        <f>AVERAGE(E19:M22)*37.5/10</f>
        <v>27.91666667</v>
      </c>
      <c r="E19" s="128">
        <v>6.0</v>
      </c>
      <c r="F19" s="128">
        <v>8.0</v>
      </c>
      <c r="G19" s="128">
        <v>6.0</v>
      </c>
      <c r="H19" s="128">
        <v>7.0</v>
      </c>
      <c r="I19" s="128">
        <v>9.0</v>
      </c>
      <c r="J19" s="128">
        <v>9.0</v>
      </c>
      <c r="K19" s="128">
        <v>8.0</v>
      </c>
      <c r="L19" s="128">
        <v>7.0</v>
      </c>
      <c r="M19" s="128">
        <v>7.0</v>
      </c>
      <c r="N19" s="127">
        <f>AVERAGE(O19:W22)*37.5/10</f>
        <v>29.16666667</v>
      </c>
      <c r="O19" s="128">
        <v>7.0</v>
      </c>
      <c r="P19" s="128">
        <v>7.0</v>
      </c>
      <c r="Q19" s="128">
        <v>7.0</v>
      </c>
      <c r="R19" s="128">
        <v>9.0</v>
      </c>
      <c r="S19" s="128">
        <v>9.0</v>
      </c>
      <c r="T19" s="128">
        <v>9.0</v>
      </c>
      <c r="U19" s="128">
        <v>6.0</v>
      </c>
      <c r="V19" s="128">
        <v>8.0</v>
      </c>
      <c r="W19" s="128">
        <v>8.0</v>
      </c>
    </row>
    <row r="20">
      <c r="A20" s="125" t="s">
        <v>45</v>
      </c>
      <c r="B20" s="125" t="s">
        <v>434</v>
      </c>
    </row>
    <row r="21">
      <c r="A21" s="124" t="s">
        <v>30</v>
      </c>
      <c r="B21" s="125" t="s">
        <v>434</v>
      </c>
    </row>
    <row r="22">
      <c r="A22" s="124" t="s">
        <v>66</v>
      </c>
      <c r="B22" s="125" t="s">
        <v>434</v>
      </c>
    </row>
    <row r="23">
      <c r="A23" s="129" t="s">
        <v>64</v>
      </c>
      <c r="B23" s="129" t="s">
        <v>435</v>
      </c>
      <c r="C23" s="130">
        <f>D23+N23</f>
        <v>61.66666667</v>
      </c>
      <c r="D23" s="131">
        <f>AVERAGE(E23:M23)*37.5/10</f>
        <v>29.16666667</v>
      </c>
      <c r="E23" s="132">
        <v>9.0</v>
      </c>
      <c r="F23" s="132">
        <v>10.0</v>
      </c>
      <c r="G23" s="132">
        <v>8.0</v>
      </c>
      <c r="H23" s="132">
        <v>8.0</v>
      </c>
      <c r="I23" s="132">
        <v>7.0</v>
      </c>
      <c r="J23" s="132">
        <v>7.0</v>
      </c>
      <c r="K23" s="132">
        <v>6.0</v>
      </c>
      <c r="L23" s="132">
        <v>8.0</v>
      </c>
      <c r="M23" s="132">
        <v>7.0</v>
      </c>
      <c r="N23" s="131">
        <f>AVERAGE(O23:W23)*37.5/10</f>
        <v>32.5</v>
      </c>
      <c r="O23" s="132">
        <v>8.0</v>
      </c>
      <c r="P23" s="132">
        <v>8.0</v>
      </c>
      <c r="Q23" s="132">
        <v>8.0</v>
      </c>
      <c r="R23" s="132">
        <v>9.0</v>
      </c>
      <c r="S23" s="132">
        <v>10.0</v>
      </c>
      <c r="T23" s="132">
        <v>10.0</v>
      </c>
      <c r="U23" s="132">
        <v>9.0</v>
      </c>
      <c r="V23" s="132">
        <v>9.0</v>
      </c>
      <c r="W23" s="132">
        <v>7.0</v>
      </c>
    </row>
    <row r="24">
      <c r="A24" s="113" t="s">
        <v>43</v>
      </c>
      <c r="B24" s="129" t="s">
        <v>435</v>
      </c>
    </row>
    <row r="25">
      <c r="A25" s="129" t="s">
        <v>85</v>
      </c>
      <c r="B25" s="129" t="s">
        <v>435</v>
      </c>
    </row>
    <row r="26">
      <c r="A26" s="113" t="s">
        <v>79</v>
      </c>
      <c r="B26" s="129" t="s">
        <v>435</v>
      </c>
    </row>
  </sheetData>
  <mergeCells count="133">
    <mergeCell ref="C1:C2"/>
    <mergeCell ref="E1:G1"/>
    <mergeCell ref="H1:J1"/>
    <mergeCell ref="K1:M1"/>
    <mergeCell ref="O1:Q1"/>
    <mergeCell ref="R1:T1"/>
    <mergeCell ref="U1:W1"/>
    <mergeCell ref="Q3:Q6"/>
    <mergeCell ref="R3:R6"/>
    <mergeCell ref="S3:S6"/>
    <mergeCell ref="T3:T6"/>
    <mergeCell ref="U3:U6"/>
    <mergeCell ref="V3:V6"/>
    <mergeCell ref="W3:W6"/>
    <mergeCell ref="J3:J6"/>
    <mergeCell ref="K3:K6"/>
    <mergeCell ref="L3:L6"/>
    <mergeCell ref="M3:M6"/>
    <mergeCell ref="N3:N6"/>
    <mergeCell ref="O3:O6"/>
    <mergeCell ref="P3:P6"/>
    <mergeCell ref="C3:C6"/>
    <mergeCell ref="D3:D6"/>
    <mergeCell ref="E3:E6"/>
    <mergeCell ref="F3:F6"/>
    <mergeCell ref="G3:G6"/>
    <mergeCell ref="H3:H6"/>
    <mergeCell ref="I3:I6"/>
    <mergeCell ref="Q7:Q10"/>
    <mergeCell ref="R7:R10"/>
    <mergeCell ref="S7:S10"/>
    <mergeCell ref="T7:T10"/>
    <mergeCell ref="U7:U10"/>
    <mergeCell ref="V7:V10"/>
    <mergeCell ref="W7:W10"/>
    <mergeCell ref="J7:J10"/>
    <mergeCell ref="K7:K10"/>
    <mergeCell ref="L7:L10"/>
    <mergeCell ref="M7:M10"/>
    <mergeCell ref="N7:N10"/>
    <mergeCell ref="O7:O10"/>
    <mergeCell ref="P7:P10"/>
    <mergeCell ref="C7:C10"/>
    <mergeCell ref="D7:D10"/>
    <mergeCell ref="E7:E10"/>
    <mergeCell ref="F7:F10"/>
    <mergeCell ref="G7:G10"/>
    <mergeCell ref="H7:H10"/>
    <mergeCell ref="I7:I10"/>
    <mergeCell ref="Q19:Q22"/>
    <mergeCell ref="R19:R22"/>
    <mergeCell ref="J19:J22"/>
    <mergeCell ref="K19:K22"/>
    <mergeCell ref="L19:L22"/>
    <mergeCell ref="M19:M22"/>
    <mergeCell ref="N19:N22"/>
    <mergeCell ref="O19:O22"/>
    <mergeCell ref="P19:P22"/>
    <mergeCell ref="C15:C18"/>
    <mergeCell ref="D15:D18"/>
    <mergeCell ref="E15:E18"/>
    <mergeCell ref="F15:F18"/>
    <mergeCell ref="G15:G18"/>
    <mergeCell ref="H15:H18"/>
    <mergeCell ref="I15:I18"/>
    <mergeCell ref="C19:C22"/>
    <mergeCell ref="D19:D22"/>
    <mergeCell ref="E19:E22"/>
    <mergeCell ref="F19:F22"/>
    <mergeCell ref="G19:G22"/>
    <mergeCell ref="H19:H22"/>
    <mergeCell ref="I19:I22"/>
    <mergeCell ref="Q23:Q26"/>
    <mergeCell ref="R23:R26"/>
    <mergeCell ref="J23:J26"/>
    <mergeCell ref="K23:K26"/>
    <mergeCell ref="L23:L26"/>
    <mergeCell ref="M23:M26"/>
    <mergeCell ref="N23:N26"/>
    <mergeCell ref="O23:O26"/>
    <mergeCell ref="P23:P26"/>
    <mergeCell ref="Q11:Q14"/>
    <mergeCell ref="R11:R14"/>
    <mergeCell ref="S11:S14"/>
    <mergeCell ref="T11:T14"/>
    <mergeCell ref="U11:U14"/>
    <mergeCell ref="V11:V14"/>
    <mergeCell ref="W11:W14"/>
    <mergeCell ref="J11:J14"/>
    <mergeCell ref="K11:K14"/>
    <mergeCell ref="L11:L14"/>
    <mergeCell ref="M11:M14"/>
    <mergeCell ref="N11:N14"/>
    <mergeCell ref="O11:O14"/>
    <mergeCell ref="P11:P14"/>
    <mergeCell ref="C11:C14"/>
    <mergeCell ref="D11:D14"/>
    <mergeCell ref="E11:E14"/>
    <mergeCell ref="F11:F14"/>
    <mergeCell ref="G11:G14"/>
    <mergeCell ref="H11:H14"/>
    <mergeCell ref="I11:I14"/>
    <mergeCell ref="J15:J18"/>
    <mergeCell ref="K15:K18"/>
    <mergeCell ref="L15:L18"/>
    <mergeCell ref="M15:M18"/>
    <mergeCell ref="N15:N18"/>
    <mergeCell ref="O15:O18"/>
    <mergeCell ref="P15:P18"/>
    <mergeCell ref="Q15:Q18"/>
    <mergeCell ref="R15:R18"/>
    <mergeCell ref="S15:S18"/>
    <mergeCell ref="T15:T18"/>
    <mergeCell ref="U15:U18"/>
    <mergeCell ref="V15:V18"/>
    <mergeCell ref="W15:W18"/>
    <mergeCell ref="C23:C26"/>
    <mergeCell ref="D23:D26"/>
    <mergeCell ref="E23:E26"/>
    <mergeCell ref="F23:F26"/>
    <mergeCell ref="G23:G26"/>
    <mergeCell ref="H23:H26"/>
    <mergeCell ref="I23:I26"/>
    <mergeCell ref="U23:U26"/>
    <mergeCell ref="V23:V26"/>
    <mergeCell ref="S19:S22"/>
    <mergeCell ref="T19:T22"/>
    <mergeCell ref="U19:U22"/>
    <mergeCell ref="V19:V22"/>
    <mergeCell ref="W19:W22"/>
    <mergeCell ref="S23:S26"/>
    <mergeCell ref="T23:T26"/>
    <mergeCell ref="W23:W26"/>
  </mergeCells>
  <drawing r:id="rId1"/>
</worksheet>
</file>